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2" windowWidth="19872" windowHeight="8748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Položky!$A$1:$G$52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C2" i="1" l="1"/>
  <c r="D15" i="1"/>
  <c r="D16" i="1"/>
  <c r="D17" i="1"/>
  <c r="D18" i="1"/>
  <c r="D19" i="1"/>
  <c r="D20" i="1"/>
  <c r="D21" i="1"/>
  <c r="C31" i="1"/>
  <c r="C33" i="1"/>
  <c r="F33" i="1" s="1"/>
  <c r="C3" i="3"/>
  <c r="F3" i="3"/>
  <c r="C4" i="3"/>
  <c r="E4" i="3"/>
  <c r="G8" i="3"/>
  <c r="BA8" i="3" s="1"/>
  <c r="BB8" i="3"/>
  <c r="BC8" i="3"/>
  <c r="BD8" i="3"/>
  <c r="BE8" i="3"/>
  <c r="G10" i="3"/>
  <c r="BA10" i="3" s="1"/>
  <c r="BB10" i="3"/>
  <c r="BC10" i="3"/>
  <c r="BD10" i="3"/>
  <c r="BE10" i="3"/>
  <c r="G11" i="3"/>
  <c r="BA11" i="3" s="1"/>
  <c r="BB11" i="3"/>
  <c r="BC11" i="3"/>
  <c r="BD11" i="3"/>
  <c r="BE11" i="3"/>
  <c r="BE13" i="3" s="1"/>
  <c r="I7" i="2" s="1"/>
  <c r="C13" i="3"/>
  <c r="BC13" i="3"/>
  <c r="G15" i="3"/>
  <c r="BA15" i="3"/>
  <c r="BB15" i="3"/>
  <c r="BC15" i="3"/>
  <c r="BD15" i="3"/>
  <c r="BE15" i="3"/>
  <c r="G17" i="3"/>
  <c r="BA17" i="3" s="1"/>
  <c r="BB17" i="3"/>
  <c r="BC17" i="3"/>
  <c r="BD17" i="3"/>
  <c r="BE17" i="3"/>
  <c r="G18" i="3"/>
  <c r="BA18" i="3" s="1"/>
  <c r="BB18" i="3"/>
  <c r="BC18" i="3"/>
  <c r="BD18" i="3"/>
  <c r="BE18" i="3"/>
  <c r="G19" i="3"/>
  <c r="BA19" i="3" s="1"/>
  <c r="BB19" i="3"/>
  <c r="BC19" i="3"/>
  <c r="BD19" i="3"/>
  <c r="BE19" i="3"/>
  <c r="C20" i="3"/>
  <c r="BB20" i="3"/>
  <c r="G22" i="3"/>
  <c r="BA22" i="3" s="1"/>
  <c r="BB22" i="3"/>
  <c r="BC22" i="3"/>
  <c r="BD22" i="3"/>
  <c r="BE22" i="3"/>
  <c r="BE25" i="3" s="1"/>
  <c r="I9" i="2" s="1"/>
  <c r="G23" i="3"/>
  <c r="BA23" i="3" s="1"/>
  <c r="BB23" i="3"/>
  <c r="BC23" i="3"/>
  <c r="BD23" i="3"/>
  <c r="BE23" i="3"/>
  <c r="G24" i="3"/>
  <c r="BA24" i="3" s="1"/>
  <c r="BB24" i="3"/>
  <c r="BC24" i="3"/>
  <c r="BD24" i="3"/>
  <c r="BE24" i="3"/>
  <c r="C25" i="3"/>
  <c r="BC25" i="3"/>
  <c r="G9" i="2" s="1"/>
  <c r="G27" i="3"/>
  <c r="BA27" i="3" s="1"/>
  <c r="BB27" i="3"/>
  <c r="BC27" i="3"/>
  <c r="BD27" i="3"/>
  <c r="BE27" i="3"/>
  <c r="G29" i="3"/>
  <c r="BA29" i="3" s="1"/>
  <c r="BB29" i="3"/>
  <c r="BC29" i="3"/>
  <c r="BD29" i="3"/>
  <c r="BE29" i="3"/>
  <c r="G30" i="3"/>
  <c r="BA30" i="3" s="1"/>
  <c r="BB30" i="3"/>
  <c r="BC30" i="3"/>
  <c r="BD30" i="3"/>
  <c r="BE30" i="3"/>
  <c r="G32" i="3"/>
  <c r="BA32" i="3" s="1"/>
  <c r="BB32" i="3"/>
  <c r="BC32" i="3"/>
  <c r="BD32" i="3"/>
  <c r="BE32" i="3"/>
  <c r="G33" i="3"/>
  <c r="BA33" i="3" s="1"/>
  <c r="BB33" i="3"/>
  <c r="BB34" i="3" s="1"/>
  <c r="F10" i="2" s="1"/>
  <c r="BC33" i="3"/>
  <c r="BD33" i="3"/>
  <c r="BE33" i="3"/>
  <c r="C34" i="3"/>
  <c r="BD34" i="3"/>
  <c r="G36" i="3"/>
  <c r="BA36" i="3" s="1"/>
  <c r="BB36" i="3"/>
  <c r="BB38" i="3" s="1"/>
  <c r="F11" i="2" s="1"/>
  <c r="BC36" i="3"/>
  <c r="BD36" i="3"/>
  <c r="BE36" i="3"/>
  <c r="G37" i="3"/>
  <c r="BA37" i="3" s="1"/>
  <c r="BB37" i="3"/>
  <c r="BC37" i="3"/>
  <c r="BD37" i="3"/>
  <c r="BE37" i="3"/>
  <c r="C38" i="3"/>
  <c r="BC38" i="3"/>
  <c r="BE38" i="3"/>
  <c r="G40" i="3"/>
  <c r="BA40" i="3" s="1"/>
  <c r="BA42" i="3" s="1"/>
  <c r="E12" i="2" s="1"/>
  <c r="BB40" i="3"/>
  <c r="BC40" i="3"/>
  <c r="BD40" i="3"/>
  <c r="BD42" i="3" s="1"/>
  <c r="H12" i="2" s="1"/>
  <c r="BE40" i="3"/>
  <c r="BE42" i="3" s="1"/>
  <c r="I12" i="2" s="1"/>
  <c r="C42" i="3"/>
  <c r="G42" i="3"/>
  <c r="BB42" i="3"/>
  <c r="F12" i="2" s="1"/>
  <c r="BC42" i="3"/>
  <c r="G44" i="3"/>
  <c r="G45" i="3" s="1"/>
  <c r="BB44" i="3"/>
  <c r="BC44" i="3"/>
  <c r="BC45" i="3" s="1"/>
  <c r="G13" i="2" s="1"/>
  <c r="BD44" i="3"/>
  <c r="BD45" i="3" s="1"/>
  <c r="H13" i="2" s="1"/>
  <c r="BE44" i="3"/>
  <c r="C45" i="3"/>
  <c r="BB45" i="3"/>
  <c r="BE45" i="3"/>
  <c r="G47" i="3"/>
  <c r="BA47" i="3" s="1"/>
  <c r="BB47" i="3"/>
  <c r="BC47" i="3"/>
  <c r="BD47" i="3"/>
  <c r="BE47" i="3"/>
  <c r="G48" i="3"/>
  <c r="BA48" i="3" s="1"/>
  <c r="BB48" i="3"/>
  <c r="BC48" i="3"/>
  <c r="BD48" i="3"/>
  <c r="BE48" i="3"/>
  <c r="G49" i="3"/>
  <c r="BA49" i="3" s="1"/>
  <c r="BB49" i="3"/>
  <c r="BC49" i="3"/>
  <c r="BD49" i="3"/>
  <c r="BE49" i="3"/>
  <c r="G50" i="3"/>
  <c r="BA50" i="3"/>
  <c r="BB50" i="3"/>
  <c r="BC50" i="3"/>
  <c r="BD50" i="3"/>
  <c r="BE50" i="3"/>
  <c r="G51" i="3"/>
  <c r="BA51" i="3" s="1"/>
  <c r="BB51" i="3"/>
  <c r="BC51" i="3"/>
  <c r="BD51" i="3"/>
  <c r="BD52" i="3" s="1"/>
  <c r="H14" i="2" s="1"/>
  <c r="BE51" i="3"/>
  <c r="C52" i="3"/>
  <c r="G52" i="3"/>
  <c r="BB52" i="3"/>
  <c r="C1" i="2"/>
  <c r="C2" i="2"/>
  <c r="A7" i="2"/>
  <c r="B7" i="2"/>
  <c r="G7" i="2"/>
  <c r="A8" i="2"/>
  <c r="B8" i="2"/>
  <c r="F8" i="2"/>
  <c r="A9" i="2"/>
  <c r="B9" i="2"/>
  <c r="A10" i="2"/>
  <c r="B10" i="2"/>
  <c r="H10" i="2"/>
  <c r="A11" i="2"/>
  <c r="B11" i="2"/>
  <c r="G11" i="2"/>
  <c r="I11" i="2"/>
  <c r="A12" i="2"/>
  <c r="B12" i="2"/>
  <c r="G12" i="2"/>
  <c r="A13" i="2"/>
  <c r="B13" i="2"/>
  <c r="F13" i="2"/>
  <c r="I13" i="2"/>
  <c r="A14" i="2"/>
  <c r="B14" i="2"/>
  <c r="F14" i="2"/>
  <c r="BD20" i="3" l="1"/>
  <c r="H8" i="2" s="1"/>
  <c r="G20" i="3"/>
  <c r="G34" i="3"/>
  <c r="BB25" i="3"/>
  <c r="F9" i="2" s="1"/>
  <c r="BC20" i="3"/>
  <c r="G8" i="2" s="1"/>
  <c r="BE20" i="3"/>
  <c r="I8" i="2" s="1"/>
  <c r="BA20" i="3"/>
  <c r="E8" i="2" s="1"/>
  <c r="BD13" i="3"/>
  <c r="H7" i="2" s="1"/>
  <c r="BE52" i="3"/>
  <c r="I14" i="2" s="1"/>
  <c r="BA52" i="3"/>
  <c r="E14" i="2" s="1"/>
  <c r="BC52" i="3"/>
  <c r="G14" i="2" s="1"/>
  <c r="BD38" i="3"/>
  <c r="H11" i="2" s="1"/>
  <c r="BC34" i="3"/>
  <c r="G10" i="2" s="1"/>
  <c r="BE34" i="3"/>
  <c r="I10" i="2" s="1"/>
  <c r="BA34" i="3"/>
  <c r="E10" i="2" s="1"/>
  <c r="BD25" i="3"/>
  <c r="H9" i="2" s="1"/>
  <c r="BB13" i="3"/>
  <c r="F7" i="2" s="1"/>
  <c r="F15" i="2" s="1"/>
  <c r="C16" i="1" s="1"/>
  <c r="BA13" i="3"/>
  <c r="E7" i="2" s="1"/>
  <c r="I15" i="2"/>
  <c r="C21" i="1" s="1"/>
  <c r="H15" i="2"/>
  <c r="C17" i="1" s="1"/>
  <c r="BA38" i="3"/>
  <c r="E11" i="2" s="1"/>
  <c r="BA25" i="3"/>
  <c r="E9" i="2" s="1"/>
  <c r="BA44" i="3"/>
  <c r="BA45" i="3" s="1"/>
  <c r="E13" i="2" s="1"/>
  <c r="G38" i="3"/>
  <c r="G25" i="3"/>
  <c r="G13" i="3"/>
  <c r="G15" i="2" l="1"/>
  <c r="C18" i="1" s="1"/>
  <c r="E15" i="2"/>
  <c r="G21" i="2" l="1"/>
  <c r="I21" i="2" s="1"/>
  <c r="G16" i="1" s="1"/>
  <c r="G23" i="2"/>
  <c r="I23" i="2" s="1"/>
  <c r="G18" i="1" s="1"/>
  <c r="G25" i="2"/>
  <c r="I25" i="2" s="1"/>
  <c r="G20" i="1" s="1"/>
  <c r="G20" i="2"/>
  <c r="I20" i="2" s="1"/>
  <c r="G22" i="2"/>
  <c r="I22" i="2" s="1"/>
  <c r="G17" i="1" s="1"/>
  <c r="G24" i="2"/>
  <c r="I24" i="2" s="1"/>
  <c r="G19" i="1" s="1"/>
  <c r="G26" i="2"/>
  <c r="I26" i="2" s="1"/>
  <c r="G21" i="1" s="1"/>
  <c r="C15" i="1"/>
  <c r="C19" i="1" s="1"/>
  <c r="C22" i="1" s="1"/>
  <c r="H2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<sst xmlns="http://schemas.openxmlformats.org/spreadsheetml/2006/main" count="222" uniqueCount="158">
  <si>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</si>
  <si>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</si>
  <si>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</si>
  <si>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</si>
  <si>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</si>
  <si>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</si>
  <si>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</si>
  <si>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</si>
  <si>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</si>
  <si>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</si>
  <si>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</si>
  <si>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</si>
  <si>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</si>
  <si>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</si>
  <si>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</si>
  <si>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</si>
  <si>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</si>
  <si>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</si>
  <si>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</si>
  <si>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</si>
  <si>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</si>
  <si>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</si>
  <si>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</si>
  <si>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</si>
  <si>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</si>
  <si>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</si>
  <si>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</si>
  <si>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</si>
  <si>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</si>
  <si>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</si>
  <si>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</si>
  <si>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</si>
  <si>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</si>
  <si>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</si>
  <si>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</si>
  <si>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</si>
  <si>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</si>
  <si>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</si>
  <si>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</si>
  <si>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</si>
  <si>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</si>
  <si>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</si>
  <si>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</si>
  <si>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</si>
  <si>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</si>
  <si>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</si>
  <si>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</si>
  <si>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</si>
  <si>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</si>
  <si>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</si>
  <si>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</si>
  <si>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</si>
  <si>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</si>
  <si>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</si>
  <si>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</si>
  <si>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</si>
  <si>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</si>
  <si>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</si>
  <si>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</si>
  <si>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</si>
  <si>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</si>
  <si>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</si>
  <si>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</si>
  <si>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</si>
  <si>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</si>
  <si>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</si>
  <si>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</si>
  <si>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</si>
  <si>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</si>
  <si>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</si>
  <si>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</si>
  <si>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</si>
  <si>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</si>
  <si>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</si>
  <si>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</si>
  <si>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</si>
  <si>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</si>
  <si>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</si>
  <si>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Kroměříž-oprava krytu MK na ul.Generála Svobody-II</t>
  </si>
  <si>
    <t>II.etapa</t>
  </si>
  <si>
    <t>113106222R00</t>
  </si>
  <si>
    <t xml:space="preserve">Rozebrání dlažeb z drobných kostek v živici </t>
  </si>
  <si>
    <t>m2</t>
  </si>
  <si>
    <t>0,25*67,0</t>
  </si>
  <si>
    <t>113151114R00</t>
  </si>
  <si>
    <t xml:space="preserve">Fréz.živič.krytu pl.do 500 m2,pruh do 75 cm,tl.5cm </t>
  </si>
  <si>
    <t>113151117R00</t>
  </si>
  <si>
    <t xml:space="preserve">Fréz.živič.krytu pl.do 500 m2,pruh do 75 cm,tl.8cm </t>
  </si>
  <si>
    <t>30% plochy:0,3*395,0</t>
  </si>
  <si>
    <t>5</t>
  </si>
  <si>
    <t>Komunikace</t>
  </si>
  <si>
    <t>565161211R00</t>
  </si>
  <si>
    <t xml:space="preserve">Podklad z obal kam.ACP 16+,ACP 22+,nad 3 m,tl.8 cm </t>
  </si>
  <si>
    <t>573191111R00</t>
  </si>
  <si>
    <t xml:space="preserve">Nátěr infiltrační kationaktivní emulzí 0,9kg/m2 </t>
  </si>
  <si>
    <t>577112124R00</t>
  </si>
  <si>
    <t xml:space="preserve">Beton asfalt. ACO 11 S modifik. š.nad 3 m, tl.5 cm </t>
  </si>
  <si>
    <t>599142111R00</t>
  </si>
  <si>
    <t xml:space="preserve">Úprava zálivky dil.spár hloubky do 4 cm š. do 4 cm </t>
  </si>
  <si>
    <t>m</t>
  </si>
  <si>
    <t>8</t>
  </si>
  <si>
    <t>Trubní vedení</t>
  </si>
  <si>
    <t>899231111R00</t>
  </si>
  <si>
    <t xml:space="preserve">Výšková úprava vstupu do 20 cm, mříže </t>
  </si>
  <si>
    <t>kus</t>
  </si>
  <si>
    <t>899331111R00</t>
  </si>
  <si>
    <t xml:space="preserve">Výšková úprava vstupu do 20 cm, poklopu </t>
  </si>
  <si>
    <t>899431111R00</t>
  </si>
  <si>
    <t xml:space="preserve">Výšková úprava do 20 cm, krytu šoupěte </t>
  </si>
  <si>
    <t>91</t>
  </si>
  <si>
    <t>Doplňující práce na komunikaci</t>
  </si>
  <si>
    <t>915721111RT1</t>
  </si>
  <si>
    <t>Vodorovné značení střík.barvou stopčar,zeber atd. barva bílá</t>
  </si>
  <si>
    <t>2,0*(5,0+8,0)</t>
  </si>
  <si>
    <t>915791112R00</t>
  </si>
  <si>
    <t xml:space="preserve">Předznačení pro značení stopčáry, zebry, nápisů </t>
  </si>
  <si>
    <t>916261111R00</t>
  </si>
  <si>
    <t xml:space="preserve">Osazení obruby z kostek drobných, s boční opěrou </t>
  </si>
  <si>
    <t>2*67,0</t>
  </si>
  <si>
    <t>919731121R00</t>
  </si>
  <si>
    <t xml:space="preserve">Zarovnání styčné plochy živičné tl. do 5 cm </t>
  </si>
  <si>
    <t>919735111R00</t>
  </si>
  <si>
    <t xml:space="preserve">Řezání stávajícího živičného krytu tl. do 5 cm </t>
  </si>
  <si>
    <t>93</t>
  </si>
  <si>
    <t>Dokončovací práce inž.staveb</t>
  </si>
  <si>
    <t>938908411R00</t>
  </si>
  <si>
    <t xml:space="preserve">Očištění povrchu krytu </t>
  </si>
  <si>
    <t>93-nc04</t>
  </si>
  <si>
    <t xml:space="preserve">Přechodné dopravní značení </t>
  </si>
  <si>
    <t>soub</t>
  </si>
  <si>
    <t>97</t>
  </si>
  <si>
    <t>Prorážení otvorů</t>
  </si>
  <si>
    <t>979071122R00</t>
  </si>
  <si>
    <t xml:space="preserve">Očištění vybour.kostek drobných s výplní MC/živicí </t>
  </si>
  <si>
    <t>99</t>
  </si>
  <si>
    <t>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</si>
  <si>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</si>
  <si>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</si>
  <si>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</si>
  <si>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</si>
  <si>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</si>
  <si>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</si>
  <si>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</si>
  <si>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</si>
  <si>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</si>
  <si>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</si>
  <si>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</si>
  <si>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</si>
  <si>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</si>
  <si>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979990112R00</t>
  </si>
  <si>
    <t xml:space="preserve">Poplatek za skládku suti - obalovaný asfalt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</si>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</sst>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41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31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6" fillId="19" borderId="70" xfId="28" applyNumberFormat="1" applyFont="1" applyFill="1" applyBorder="1" applyAlignment="1">
      <alignment horizontal="right" wrapText="1"/>
    </xf>
    <xf numFmtId="0" fontId="36" fillId="19" borderId="43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49" fontId="36" fillId="19" borderId="68" xfId="28" applyNumberFormat="1" applyFont="1" applyFill="1" applyBorder="1" applyAlignment="1">
      <alignment horizontal="left" wrapText="1"/>
    </xf>
    <xf numFmtId="49" fontId="37" fillId="0" borderId="69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2" workbookViewId="0">
      <selection activeCell="C33" sqref="C33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 t="str">
        <f>Rekapitulace!H1</f>
        <v>1</v>
      </c>
      <c r="D2" s="5"/>
      <c r="E2" s="6"/>
      <c r="F2" s="7" t="s">
        <v>2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" customHeight="1" x14ac:dyDescent="0.25">
      <c r="A5" s="17"/>
      <c r="B5" s="18"/>
      <c r="C5" s="19" t="s">
        <v>79</v>
      </c>
      <c r="D5" s="20"/>
      <c r="E5" s="18"/>
      <c r="F5" s="13" t="s">
        <v>7</v>
      </c>
      <c r="G5" s="14"/>
    </row>
    <row r="6" spans="1:57" ht="12.9" customHeight="1" x14ac:dyDescent="0.25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" customHeight="1" x14ac:dyDescent="0.25">
      <c r="A7" s="24"/>
      <c r="B7" s="25"/>
      <c r="C7" s="26" t="s">
        <v>78</v>
      </c>
      <c r="D7" s="27"/>
      <c r="E7" s="27"/>
      <c r="F7" s="28" t="s">
        <v>11</v>
      </c>
      <c r="G7" s="22"/>
    </row>
    <row r="8" spans="1:57" x14ac:dyDescent="0.25">
      <c r="A8" s="29" t="s">
        <v>12</v>
      </c>
      <c r="B8" s="13"/>
      <c r="C8" s="204"/>
      <c r="D8" s="204"/>
      <c r="E8" s="205"/>
      <c r="F8" s="30" t="s">
        <v>13</v>
      </c>
      <c r="G8" s="31"/>
      <c r="H8" s="32"/>
      <c r="I8" s="33"/>
    </row>
    <row r="9" spans="1:57" x14ac:dyDescent="0.25">
      <c r="A9" s="29" t="s">
        <v>14</v>
      </c>
      <c r="B9" s="13"/>
      <c r="C9" s="204"/>
      <c r="D9" s="204"/>
      <c r="E9" s="205"/>
      <c r="F9" s="13"/>
      <c r="G9" s="34"/>
      <c r="H9" s="35"/>
    </row>
    <row r="10" spans="1:57" x14ac:dyDescent="0.25">
      <c r="A10" s="29" t="s">
        <v>15</v>
      </c>
      <c r="B10" s="13"/>
      <c r="C10" s="204"/>
      <c r="D10" s="204"/>
      <c r="E10" s="204"/>
      <c r="F10" s="36"/>
      <c r="G10" s="37"/>
      <c r="H10" s="38"/>
    </row>
    <row r="11" spans="1:57" ht="13.5" customHeight="1" x14ac:dyDescent="0.25">
      <c r="A11" s="29" t="s">
        <v>16</v>
      </c>
      <c r="B11" s="13"/>
      <c r="C11" s="204"/>
      <c r="D11" s="204"/>
      <c r="E11" s="204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18</v>
      </c>
      <c r="B12" s="10"/>
      <c r="C12" s="206"/>
      <c r="D12" s="206"/>
      <c r="E12" s="206"/>
      <c r="F12" s="43" t="s">
        <v>19</v>
      </c>
      <c r="G12" s="44"/>
      <c r="H12" s="35"/>
    </row>
    <row r="13" spans="1:57" ht="28.5" customHeight="1" thickBot="1" x14ac:dyDescent="0.3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" customHeight="1" x14ac:dyDescent="0.25">
      <c r="A15" s="54"/>
      <c r="B15" s="55" t="s">
        <v>23</v>
      </c>
      <c r="C15" s="56">
        <f>HSV</f>
        <v>0</v>
      </c>
      <c r="D15" s="57" t="str">
        <f>Rekapitulace!A20</f>
        <v>Ztížené výrobní podmínky</v>
      </c>
      <c r="E15" s="58"/>
      <c r="F15" s="59"/>
      <c r="G15" s="56">
        <f>Rekapitulace!I20</f>
        <v>0</v>
      </c>
    </row>
    <row r="16" spans="1:57" ht="15.9" customHeight="1" x14ac:dyDescent="0.25">
      <c r="A16" s="54" t="s">
        <v>24</v>
      </c>
      <c r="B16" s="55" t="s">
        <v>25</v>
      </c>
      <c r="C16" s="56">
        <f>PSV</f>
        <v>0</v>
      </c>
      <c r="D16" s="9" t="str">
        <f>Rekapitulace!A21</f>
        <v>Oborová přirážka</v>
      </c>
      <c r="E16" s="60"/>
      <c r="F16" s="61"/>
      <c r="G16" s="56">
        <f>Rekapitulace!I21</f>
        <v>0</v>
      </c>
    </row>
    <row r="17" spans="1:7" ht="15.9" customHeight="1" x14ac:dyDescent="0.25">
      <c r="A17" s="54" t="s">
        <v>26</v>
      </c>
      <c r="B17" s="55" t="s">
        <v>27</v>
      </c>
      <c r="C17" s="56">
        <f>Mont</f>
        <v>0</v>
      </c>
      <c r="D17" s="9" t="str">
        <f>Rekapitulace!A22</f>
        <v>Přesun stavebních kapacit</v>
      </c>
      <c r="E17" s="60"/>
      <c r="F17" s="61"/>
      <c r="G17" s="56">
        <f>Rekapitulace!I22</f>
        <v>0</v>
      </c>
    </row>
    <row r="18" spans="1:7" ht="15.9" customHeight="1" x14ac:dyDescent="0.25">
      <c r="A18" s="62" t="s">
        <v>28</v>
      </c>
      <c r="B18" s="63" t="s">
        <v>29</v>
      </c>
      <c r="C18" s="56">
        <f>Dodavka</f>
        <v>0</v>
      </c>
      <c r="D18" s="9" t="str">
        <f>Rekapitulace!A23</f>
        <v>Mimostaveništní doprava</v>
      </c>
      <c r="E18" s="60"/>
      <c r="F18" s="61"/>
      <c r="G18" s="56">
        <f>Rekapitulace!I23</f>
        <v>0</v>
      </c>
    </row>
    <row r="19" spans="1:7" ht="15.9" customHeight="1" x14ac:dyDescent="0.25">
      <c r="A19" s="64" t="s">
        <v>30</v>
      </c>
      <c r="B19" s="55"/>
      <c r="C19" s="56">
        <f>SUM(C15:C18)</f>
        <v>0</v>
      </c>
      <c r="D19" s="9" t="str">
        <f>Rekapitulace!A24</f>
        <v>Zařízení staveniště</v>
      </c>
      <c r="E19" s="60"/>
      <c r="F19" s="61"/>
      <c r="G19" s="56">
        <f>Rekapitulace!I24</f>
        <v>0</v>
      </c>
    </row>
    <row r="20" spans="1:7" ht="15.9" customHeight="1" x14ac:dyDescent="0.25">
      <c r="A20" s="64"/>
      <c r="B20" s="55"/>
      <c r="C20" s="56"/>
      <c r="D20" s="9" t="str">
        <f>Rekapitulace!A25</f>
        <v>Provoz investora</v>
      </c>
      <c r="E20" s="60"/>
      <c r="F20" s="61"/>
      <c r="G20" s="56">
        <f>Rekapitulace!I25</f>
        <v>0</v>
      </c>
    </row>
    <row r="21" spans="1:7" ht="15.9" customHeight="1" x14ac:dyDescent="0.25">
      <c r="A21" s="64" t="s">
        <v>31</v>
      </c>
      <c r="B21" s="55"/>
      <c r="C21" s="56">
        <f>HZS</f>
        <v>0</v>
      </c>
      <c r="D21" s="9" t="str">
        <f>Rekapitulace!A26</f>
        <v>Kompletační činnost (IČD)</v>
      </c>
      <c r="E21" s="60"/>
      <c r="F21" s="61"/>
      <c r="G21" s="56">
        <f>Rekapitulace!I26</f>
        <v>0</v>
      </c>
    </row>
    <row r="22" spans="1:7" ht="15.9" customHeight="1" x14ac:dyDescent="0.25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" customHeight="1" thickBot="1" x14ac:dyDescent="0.3">
      <c r="A23" s="208" t="s">
        <v>34</v>
      </c>
      <c r="B23" s="209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5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5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5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43</v>
      </c>
      <c r="B30" s="86"/>
      <c r="C30" s="87">
        <v>21</v>
      </c>
      <c r="D30" s="86" t="s">
        <v>44</v>
      </c>
      <c r="E30" s="88"/>
      <c r="F30" s="210">
        <f>C23-F32</f>
        <v>0</v>
      </c>
      <c r="G30" s="211"/>
    </row>
    <row r="31" spans="1:7" x14ac:dyDescent="0.25">
      <c r="A31" s="85" t="s">
        <v>45</v>
      </c>
      <c r="B31" s="86"/>
      <c r="C31" s="87">
        <f>SazbaDPH1</f>
        <v>21</v>
      </c>
      <c r="D31" s="86" t="s">
        <v>46</v>
      </c>
      <c r="E31" s="88"/>
      <c r="F31" s="210">
        <f>ROUND(PRODUCT(F30,C31/100),0)</f>
        <v>0</v>
      </c>
      <c r="G31" s="211"/>
    </row>
    <row r="32" spans="1:7" x14ac:dyDescent="0.25">
      <c r="A32" s="85" t="s">
        <v>43</v>
      </c>
      <c r="B32" s="86"/>
      <c r="C32" s="87">
        <v>15</v>
      </c>
      <c r="D32" s="86" t="s">
        <v>46</v>
      </c>
      <c r="E32" s="88"/>
      <c r="F32" s="210">
        <v>0</v>
      </c>
      <c r="G32" s="211"/>
    </row>
    <row r="33" spans="1:8" x14ac:dyDescent="0.25">
      <c r="A33" s="85" t="s">
        <v>45</v>
      </c>
      <c r="B33" s="89"/>
      <c r="C33" s="90">
        <f>SazbaDPH2</f>
        <v>15</v>
      </c>
      <c r="D33" s="86" t="s">
        <v>46</v>
      </c>
      <c r="E33" s="61"/>
      <c r="F33" s="210">
        <f>ROUND(PRODUCT(F32,C33/100),0)</f>
        <v>0</v>
      </c>
      <c r="G33" s="211"/>
    </row>
    <row r="34" spans="1:8" s="94" customFormat="1" ht="19.5" customHeight="1" thickBot="1" x14ac:dyDescent="0.35">
      <c r="A34" s="91" t="s">
        <v>47</v>
      </c>
      <c r="B34" s="92"/>
      <c r="C34" s="92"/>
      <c r="D34" s="92"/>
      <c r="E34" s="93"/>
      <c r="F34" s="212">
        <f>ROUND(SUM(F30:F33),0)</f>
        <v>0</v>
      </c>
      <c r="G34" s="213"/>
    </row>
    <row r="36" spans="1:8" x14ac:dyDescent="0.25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5">
      <c r="A37" s="95"/>
      <c r="B37" s="214"/>
      <c r="C37" s="214"/>
      <c r="D37" s="214"/>
      <c r="E37" s="214"/>
      <c r="F37" s="214"/>
      <c r="G37" s="214"/>
      <c r="H37" t="s">
        <v>6</v>
      </c>
    </row>
    <row r="38" spans="1:8" ht="12.75" customHeight="1" x14ac:dyDescent="0.25">
      <c r="A38" s="96"/>
      <c r="B38" s="214"/>
      <c r="C38" s="214"/>
      <c r="D38" s="214"/>
      <c r="E38" s="214"/>
      <c r="F38" s="214"/>
      <c r="G38" s="214"/>
      <c r="H38" t="s">
        <v>6</v>
      </c>
    </row>
    <row r="39" spans="1:8" x14ac:dyDescent="0.25">
      <c r="A39" s="96"/>
      <c r="B39" s="214"/>
      <c r="C39" s="214"/>
      <c r="D39" s="214"/>
      <c r="E39" s="214"/>
      <c r="F39" s="214"/>
      <c r="G39" s="214"/>
      <c r="H39" t="s">
        <v>6</v>
      </c>
    </row>
    <row r="40" spans="1:8" x14ac:dyDescent="0.25">
      <c r="A40" s="96"/>
      <c r="B40" s="214"/>
      <c r="C40" s="214"/>
      <c r="D40" s="214"/>
      <c r="E40" s="214"/>
      <c r="F40" s="214"/>
      <c r="G40" s="214"/>
      <c r="H40" t="s">
        <v>6</v>
      </c>
    </row>
    <row r="41" spans="1:8" x14ac:dyDescent="0.25">
      <c r="A41" s="96"/>
      <c r="B41" s="214"/>
      <c r="C41" s="214"/>
      <c r="D41" s="214"/>
      <c r="E41" s="214"/>
      <c r="F41" s="214"/>
      <c r="G41" s="214"/>
      <c r="H41" t="s">
        <v>6</v>
      </c>
    </row>
    <row r="42" spans="1:8" x14ac:dyDescent="0.25">
      <c r="A42" s="96"/>
      <c r="B42" s="214"/>
      <c r="C42" s="214"/>
      <c r="D42" s="214"/>
      <c r="E42" s="214"/>
      <c r="F42" s="214"/>
      <c r="G42" s="214"/>
      <c r="H42" t="s">
        <v>6</v>
      </c>
    </row>
    <row r="43" spans="1:8" x14ac:dyDescent="0.25">
      <c r="A43" s="96"/>
      <c r="B43" s="214"/>
      <c r="C43" s="214"/>
      <c r="D43" s="214"/>
      <c r="E43" s="214"/>
      <c r="F43" s="214"/>
      <c r="G43" s="214"/>
      <c r="H43" t="s">
        <v>6</v>
      </c>
    </row>
    <row r="44" spans="1:8" x14ac:dyDescent="0.25">
      <c r="A44" s="96"/>
      <c r="B44" s="214"/>
      <c r="C44" s="214"/>
      <c r="D44" s="214"/>
      <c r="E44" s="214"/>
      <c r="F44" s="214"/>
      <c r="G44" s="214"/>
      <c r="H44" t="s">
        <v>6</v>
      </c>
    </row>
    <row r="45" spans="1:8" ht="0.75" customHeight="1" x14ac:dyDescent="0.25">
      <c r="A45" s="96"/>
      <c r="B45" s="214"/>
      <c r="C45" s="214"/>
      <c r="D45" s="214"/>
      <c r="E45" s="214"/>
      <c r="F45" s="214"/>
      <c r="G45" s="214"/>
      <c r="H45" t="s">
        <v>6</v>
      </c>
    </row>
    <row r="46" spans="1:8" x14ac:dyDescent="0.25">
      <c r="B46" s="207"/>
      <c r="C46" s="207"/>
      <c r="D46" s="207"/>
      <c r="E46" s="207"/>
      <c r="F46" s="207"/>
      <c r="G46" s="207"/>
    </row>
    <row r="47" spans="1:8" x14ac:dyDescent="0.25">
      <c r="B47" s="207"/>
      <c r="C47" s="207"/>
      <c r="D47" s="207"/>
      <c r="E47" s="207"/>
      <c r="F47" s="207"/>
      <c r="G47" s="207"/>
    </row>
    <row r="48" spans="1:8" x14ac:dyDescent="0.25">
      <c r="B48" s="207"/>
      <c r="C48" s="207"/>
      <c r="D48" s="207"/>
      <c r="E48" s="207"/>
      <c r="F48" s="207"/>
      <c r="G48" s="207"/>
    </row>
    <row r="49" spans="2:7" x14ac:dyDescent="0.25">
      <c r="B49" s="207"/>
      <c r="C49" s="207"/>
      <c r="D49" s="207"/>
      <c r="E49" s="207"/>
      <c r="F49" s="207"/>
      <c r="G49" s="207"/>
    </row>
    <row r="50" spans="2:7" x14ac:dyDescent="0.25">
      <c r="B50" s="207"/>
      <c r="C50" s="207"/>
      <c r="D50" s="207"/>
      <c r="E50" s="207"/>
      <c r="F50" s="207"/>
      <c r="G50" s="207"/>
    </row>
    <row r="51" spans="2:7" x14ac:dyDescent="0.25">
      <c r="B51" s="207"/>
      <c r="C51" s="207"/>
      <c r="D51" s="207"/>
      <c r="E51" s="207"/>
      <c r="F51" s="207"/>
      <c r="G51" s="207"/>
    </row>
    <row r="52" spans="2:7" x14ac:dyDescent="0.25">
      <c r="B52" s="207"/>
      <c r="C52" s="207"/>
      <c r="D52" s="207"/>
      <c r="E52" s="207"/>
      <c r="F52" s="207"/>
      <c r="G52" s="207"/>
    </row>
    <row r="53" spans="2:7" x14ac:dyDescent="0.25">
      <c r="B53" s="207"/>
      <c r="C53" s="207"/>
      <c r="D53" s="207"/>
      <c r="E53" s="207"/>
      <c r="F53" s="207"/>
      <c r="G53" s="207"/>
    </row>
    <row r="54" spans="2:7" x14ac:dyDescent="0.25">
      <c r="B54" s="207"/>
      <c r="C54" s="207"/>
      <c r="D54" s="207"/>
      <c r="E54" s="207"/>
      <c r="F54" s="207"/>
      <c r="G54" s="207"/>
    </row>
    <row r="55" spans="2:7" x14ac:dyDescent="0.25">
      <c r="B55" s="207"/>
      <c r="C55" s="207"/>
      <c r="D55" s="207"/>
      <c r="E55" s="207"/>
      <c r="F55" s="207"/>
      <c r="G55" s="207"/>
    </row>
  </sheetData>
  <mergeCells count="22">
    <mergeCell ref="B54:G54"/>
    <mergeCell ref="B55:G55"/>
    <mergeCell ref="B49:G49"/>
    <mergeCell ref="B50:G50"/>
    <mergeCell ref="B51:G51"/>
    <mergeCell ref="B52:G52"/>
    <mergeCell ref="B47:G47"/>
    <mergeCell ref="B48:G48"/>
    <mergeCell ref="B37:G45"/>
    <mergeCell ref="B53:G53"/>
    <mergeCell ref="C9:E9"/>
    <mergeCell ref="C11:E11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F20" sqref="F20:F26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17" t="s">
        <v>49</v>
      </c>
      <c r="B1" s="218"/>
      <c r="C1" s="97" t="str">
        <f>CONCATENATE(cislostavby," ",nazevstavby)</f>
        <v xml:space="preserve"> Kroměříž-oprava krytu MK na ul.Generála Svobody-II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8" thickBot="1" x14ac:dyDescent="0.3">
      <c r="A2" s="219" t="s">
        <v>51</v>
      </c>
      <c r="B2" s="220"/>
      <c r="C2" s="103" t="str">
        <f>CONCATENATE(cisloobjektu," ",nazevobjektu)</f>
        <v xml:space="preserve"> II.etapa</v>
      </c>
      <c r="D2" s="104"/>
      <c r="E2" s="105"/>
      <c r="F2" s="104"/>
      <c r="G2" s="221"/>
      <c r="H2" s="222"/>
      <c r="I2" s="223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5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Položky!BA13</f>
        <v>0</v>
      </c>
      <c r="F7" s="202">
        <f>Položky!BB13</f>
        <v>0</v>
      </c>
      <c r="G7" s="202">
        <f>Položky!BC13</f>
        <v>0</v>
      </c>
      <c r="H7" s="202">
        <f>Položky!BD13</f>
        <v>0</v>
      </c>
      <c r="I7" s="203">
        <f>Položky!BE13</f>
        <v>0</v>
      </c>
    </row>
    <row r="8" spans="1:9" s="35" customFormat="1" x14ac:dyDescent="0.25">
      <c r="A8" s="200" t="str">
        <f>Položky!B14</f>
        <v>5</v>
      </c>
      <c r="B8" s="115" t="str">
        <f>Položky!C14</f>
        <v>Komunikace</v>
      </c>
      <c r="C8" s="66"/>
      <c r="D8" s="116"/>
      <c r="E8" s="201">
        <f>Položky!BA20</f>
        <v>0</v>
      </c>
      <c r="F8" s="202">
        <f>Položky!BB20</f>
        <v>0</v>
      </c>
      <c r="G8" s="202">
        <f>Položky!BC20</f>
        <v>0</v>
      </c>
      <c r="H8" s="202">
        <f>Položky!BD20</f>
        <v>0</v>
      </c>
      <c r="I8" s="203">
        <f>Položky!BE20</f>
        <v>0</v>
      </c>
    </row>
    <row r="9" spans="1:9" s="35" customFormat="1" x14ac:dyDescent="0.25">
      <c r="A9" s="200" t="str">
        <f>Položky!B21</f>
        <v>8</v>
      </c>
      <c r="B9" s="115" t="str">
        <f>Položky!C21</f>
        <v>Trubní vedení</v>
      </c>
      <c r="C9" s="66"/>
      <c r="D9" s="116"/>
      <c r="E9" s="201">
        <f>Položky!BA25</f>
        <v>0</v>
      </c>
      <c r="F9" s="202">
        <f>Položky!BB25</f>
        <v>0</v>
      </c>
      <c r="G9" s="202">
        <f>Položky!BC25</f>
        <v>0</v>
      </c>
      <c r="H9" s="202">
        <f>Položky!BD25</f>
        <v>0</v>
      </c>
      <c r="I9" s="203">
        <f>Položky!BE25</f>
        <v>0</v>
      </c>
    </row>
    <row r="10" spans="1:9" s="35" customFormat="1" x14ac:dyDescent="0.25">
      <c r="A10" s="200" t="str">
        <f>Položky!B26</f>
        <v>91</v>
      </c>
      <c r="B10" s="115" t="str">
        <f>Položky!C26</f>
        <v>Doplňující práce na komunikaci</v>
      </c>
      <c r="C10" s="66"/>
      <c r="D10" s="116"/>
      <c r="E10" s="201">
        <f>Položky!BA34</f>
        <v>0</v>
      </c>
      <c r="F10" s="202">
        <f>Položky!BB34</f>
        <v>0</v>
      </c>
      <c r="G10" s="202">
        <f>Položky!BC34</f>
        <v>0</v>
      </c>
      <c r="H10" s="202">
        <f>Položky!BD34</f>
        <v>0</v>
      </c>
      <c r="I10" s="203">
        <f>Položky!BE34</f>
        <v>0</v>
      </c>
    </row>
    <row r="11" spans="1:9" s="35" customFormat="1" x14ac:dyDescent="0.25">
      <c r="A11" s="200" t="str">
        <f>Položky!B35</f>
        <v>93</v>
      </c>
      <c r="B11" s="115" t="str">
        <f>Položky!C35</f>
        <v>Dokončovací práce inž.staveb</v>
      </c>
      <c r="C11" s="66"/>
      <c r="D11" s="116"/>
      <c r="E11" s="201">
        <f>Položky!BA38</f>
        <v>0</v>
      </c>
      <c r="F11" s="202">
        <f>Položky!BB38</f>
        <v>0</v>
      </c>
      <c r="G11" s="202">
        <f>Položky!BC38</f>
        <v>0</v>
      </c>
      <c r="H11" s="202">
        <f>Položky!BD38</f>
        <v>0</v>
      </c>
      <c r="I11" s="203">
        <f>Položky!BE38</f>
        <v>0</v>
      </c>
    </row>
    <row r="12" spans="1:9" s="35" customFormat="1" x14ac:dyDescent="0.25">
      <c r="A12" s="200" t="str">
        <f>Položky!B39</f>
        <v>97</v>
      </c>
      <c r="B12" s="115" t="str">
        <f>Položky!C39</f>
        <v>Prorážení otvorů</v>
      </c>
      <c r="C12" s="66"/>
      <c r="D12" s="116"/>
      <c r="E12" s="201">
        <f>Položky!BA42</f>
        <v>0</v>
      </c>
      <c r="F12" s="202">
        <f>Položky!BB42</f>
        <v>0</v>
      </c>
      <c r="G12" s="202">
        <f>Položky!BC42</f>
        <v>0</v>
      </c>
      <c r="H12" s="202">
        <f>Položky!BD42</f>
        <v>0</v>
      </c>
      <c r="I12" s="203">
        <f>Položky!BE42</f>
        <v>0</v>
      </c>
    </row>
    <row r="13" spans="1:9" s="35" customFormat="1" x14ac:dyDescent="0.25">
      <c r="A13" s="200" t="str">
        <f>Položky!B43</f>
        <v>99</v>
      </c>
      <c r="B13" s="115" t="str">
        <f>Položky!C43</f>
        <v>Přesun hmot</v>
      </c>
      <c r="C13" s="66"/>
      <c r="D13" s="116"/>
      <c r="E13" s="201">
        <f>Položky!BA45</f>
        <v>0</v>
      </c>
      <c r="F13" s="202">
        <f>Položky!BB45</f>
        <v>0</v>
      </c>
      <c r="G13" s="202">
        <f>Položky!BC45</f>
        <v>0</v>
      </c>
      <c r="H13" s="202">
        <f>Položky!BD45</f>
        <v>0</v>
      </c>
      <c r="I13" s="203">
        <f>Položky!BE45</f>
        <v>0</v>
      </c>
    </row>
    <row r="14" spans="1:9" s="35" customFormat="1" ht="13.8" thickBot="1" x14ac:dyDescent="0.3">
      <c r="A14" s="200" t="str">
        <f>Položky!B46</f>
        <v>D96</v>
      </c>
      <c r="B14" s="115" t="str">
        <f>Položky!C46</f>
        <v>Přesuny suti a vybouraných hmot</v>
      </c>
      <c r="C14" s="66"/>
      <c r="D14" s="116"/>
      <c r="E14" s="201">
        <f>Položky!BA52</f>
        <v>0</v>
      </c>
      <c r="F14" s="202">
        <f>Položky!BB52</f>
        <v>0</v>
      </c>
      <c r="G14" s="202">
        <f>Položky!BC52</f>
        <v>0</v>
      </c>
      <c r="H14" s="202">
        <f>Položky!BD52</f>
        <v>0</v>
      </c>
      <c r="I14" s="203">
        <f>Položky!BE52</f>
        <v>0</v>
      </c>
    </row>
    <row r="15" spans="1:9" s="123" customFormat="1" ht="13.8" thickBot="1" x14ac:dyDescent="0.3">
      <c r="A15" s="117"/>
      <c r="B15" s="118" t="s">
        <v>58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5">
      <c r="A16" s="66"/>
      <c r="B16" s="66"/>
      <c r="C16" s="66"/>
      <c r="D16" s="66"/>
      <c r="E16" s="66"/>
      <c r="F16" s="66"/>
      <c r="G16" s="66"/>
      <c r="H16" s="66"/>
      <c r="I16" s="66"/>
    </row>
    <row r="17" spans="1:57" ht="19.5" customHeight="1" x14ac:dyDescent="0.3">
      <c r="A17" s="107" t="s">
        <v>59</v>
      </c>
      <c r="B17" s="107"/>
      <c r="C17" s="107"/>
      <c r="D17" s="107"/>
      <c r="E17" s="107"/>
      <c r="F17" s="107"/>
      <c r="G17" s="124"/>
      <c r="H17" s="107"/>
      <c r="I17" s="107"/>
      <c r="BA17" s="41"/>
      <c r="BB17" s="41"/>
      <c r="BC17" s="41"/>
      <c r="BD17" s="41"/>
      <c r="BE17" s="41"/>
    </row>
    <row r="18" spans="1:57" ht="13.8" thickBot="1" x14ac:dyDescent="0.3">
      <c r="A18" s="77"/>
      <c r="B18" s="77"/>
      <c r="C18" s="77"/>
      <c r="D18" s="77"/>
      <c r="E18" s="77"/>
      <c r="F18" s="77"/>
      <c r="G18" s="77"/>
      <c r="H18" s="77"/>
      <c r="I18" s="77"/>
    </row>
    <row r="19" spans="1:57" x14ac:dyDescent="0.25">
      <c r="A19" s="71" t="s">
        <v>60</v>
      </c>
      <c r="B19" s="72"/>
      <c r="C19" s="72"/>
      <c r="D19" s="125"/>
      <c r="E19" s="126" t="s">
        <v>61</v>
      </c>
      <c r="F19" s="127" t="s">
        <v>62</v>
      </c>
      <c r="G19" s="128" t="s">
        <v>63</v>
      </c>
      <c r="H19" s="129"/>
      <c r="I19" s="130" t="s">
        <v>61</v>
      </c>
    </row>
    <row r="20" spans="1:57" x14ac:dyDescent="0.25">
      <c r="A20" s="64" t="s">
        <v>151</v>
      </c>
      <c r="B20" s="55"/>
      <c r="C20" s="55"/>
      <c r="D20" s="131"/>
      <c r="E20" s="132">
        <v>0</v>
      </c>
      <c r="F20" s="133"/>
      <c r="G20" s="134">
        <f t="shared" ref="G20:G26" si="0">CHOOSE(BA20+1,HSV+PSV,HSV+PSV+Mont,HSV+PSV+Dodavka+Mont,HSV,PSV,Mont,Dodavka,Mont+Dodavka,0)</f>
        <v>0</v>
      </c>
      <c r="H20" s="135"/>
      <c r="I20" s="136">
        <f t="shared" ref="I20:I26" si="1">E20+F20*G20/100</f>
        <v>0</v>
      </c>
      <c r="BA20">
        <v>0</v>
      </c>
    </row>
    <row r="21" spans="1:57" x14ac:dyDescent="0.25">
      <c r="A21" s="64" t="s">
        <v>152</v>
      </c>
      <c r="B21" s="55"/>
      <c r="C21" s="55"/>
      <c r="D21" s="131"/>
      <c r="E21" s="132">
        <v>0</v>
      </c>
      <c r="F21" s="133"/>
      <c r="G21" s="134">
        <f t="shared" si="0"/>
        <v>0</v>
      </c>
      <c r="H21" s="135"/>
      <c r="I21" s="136">
        <f t="shared" si="1"/>
        <v>0</v>
      </c>
      <c r="BA21">
        <v>0</v>
      </c>
    </row>
    <row r="22" spans="1:57" x14ac:dyDescent="0.25">
      <c r="A22" s="64" t="s">
        <v>153</v>
      </c>
      <c r="B22" s="55"/>
      <c r="C22" s="55"/>
      <c r="D22" s="131"/>
      <c r="E22" s="132">
        <v>0</v>
      </c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 x14ac:dyDescent="0.25">
      <c r="A23" s="64" t="s">
        <v>154</v>
      </c>
      <c r="B23" s="55"/>
      <c r="C23" s="55"/>
      <c r="D23" s="131"/>
      <c r="E23" s="132">
        <v>0</v>
      </c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 x14ac:dyDescent="0.25">
      <c r="A24" s="64" t="s">
        <v>155</v>
      </c>
      <c r="B24" s="55"/>
      <c r="C24" s="55"/>
      <c r="D24" s="131"/>
      <c r="E24" s="132">
        <v>0</v>
      </c>
      <c r="F24" s="133"/>
      <c r="G24" s="134">
        <f t="shared" si="0"/>
        <v>0</v>
      </c>
      <c r="H24" s="135"/>
      <c r="I24" s="136">
        <f t="shared" si="1"/>
        <v>0</v>
      </c>
      <c r="BA24">
        <v>1</v>
      </c>
    </row>
    <row r="25" spans="1:57" x14ac:dyDescent="0.25">
      <c r="A25" s="64" t="s">
        <v>156</v>
      </c>
      <c r="B25" s="55"/>
      <c r="C25" s="55"/>
      <c r="D25" s="131"/>
      <c r="E25" s="132">
        <v>0</v>
      </c>
      <c r="F25" s="133"/>
      <c r="G25" s="134">
        <f t="shared" si="0"/>
        <v>0</v>
      </c>
      <c r="H25" s="135"/>
      <c r="I25" s="136">
        <f t="shared" si="1"/>
        <v>0</v>
      </c>
      <c r="BA25">
        <v>1</v>
      </c>
    </row>
    <row r="26" spans="1:57" x14ac:dyDescent="0.25">
      <c r="A26" s="64" t="s">
        <v>157</v>
      </c>
      <c r="B26" s="55"/>
      <c r="C26" s="55"/>
      <c r="D26" s="131"/>
      <c r="E26" s="132">
        <v>0</v>
      </c>
      <c r="F26" s="133"/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7" ht="13.8" thickBot="1" x14ac:dyDescent="0.3">
      <c r="A27" s="137"/>
      <c r="B27" s="138" t="s">
        <v>64</v>
      </c>
      <c r="C27" s="139"/>
      <c r="D27" s="140"/>
      <c r="E27" s="141"/>
      <c r="F27" s="142"/>
      <c r="G27" s="142"/>
      <c r="H27" s="215">
        <f>SUM(I20:I26)</f>
        <v>0</v>
      </c>
      <c r="I27" s="216"/>
    </row>
    <row r="29" spans="1:57" x14ac:dyDescent="0.25">
      <c r="B29" s="123"/>
      <c r="F29" s="143"/>
      <c r="G29" s="144"/>
      <c r="H29" s="144"/>
      <c r="I29" s="145"/>
    </row>
    <row r="30" spans="1:57" x14ac:dyDescent="0.25">
      <c r="F30" s="143"/>
      <c r="G30" s="144"/>
      <c r="H30" s="144"/>
      <c r="I30" s="145"/>
    </row>
    <row r="31" spans="1:57" x14ac:dyDescent="0.25">
      <c r="F31" s="143"/>
      <c r="G31" s="144"/>
      <c r="H31" s="144"/>
      <c r="I31" s="145"/>
    </row>
    <row r="32" spans="1:57" x14ac:dyDescent="0.25">
      <c r="F32" s="143"/>
      <c r="G32" s="144"/>
      <c r="H32" s="144"/>
      <c r="I32" s="145"/>
    </row>
    <row r="33" spans="6:9" x14ac:dyDescent="0.25">
      <c r="F33" s="143"/>
      <c r="G33" s="144"/>
      <c r="H33" s="144"/>
      <c r="I33" s="145"/>
    </row>
    <row r="34" spans="6:9" x14ac:dyDescent="0.25">
      <c r="F34" s="143"/>
      <c r="G34" s="144"/>
      <c r="H34" s="144"/>
      <c r="I34" s="145"/>
    </row>
    <row r="35" spans="6:9" x14ac:dyDescent="0.25">
      <c r="F35" s="143"/>
      <c r="G35" s="144"/>
      <c r="H35" s="144"/>
      <c r="I35" s="145"/>
    </row>
    <row r="36" spans="6:9" x14ac:dyDescent="0.25">
      <c r="F36" s="143"/>
      <c r="G36" s="144"/>
      <c r="H36" s="144"/>
      <c r="I36" s="145"/>
    </row>
    <row r="37" spans="6:9" x14ac:dyDescent="0.25">
      <c r="F37" s="143"/>
      <c r="G37" s="144"/>
      <c r="H37" s="144"/>
      <c r="I37" s="145"/>
    </row>
    <row r="38" spans="6:9" x14ac:dyDescent="0.25">
      <c r="F38" s="143"/>
      <c r="G38" s="144"/>
      <c r="H38" s="144"/>
      <c r="I38" s="145"/>
    </row>
    <row r="39" spans="6:9" x14ac:dyDescent="0.25">
      <c r="F39" s="143"/>
      <c r="G39" s="144"/>
      <c r="H39" s="144"/>
      <c r="I39" s="145"/>
    </row>
    <row r="40" spans="6:9" x14ac:dyDescent="0.25">
      <c r="F40" s="143"/>
      <c r="G40" s="144"/>
      <c r="H40" s="144"/>
      <c r="I40" s="145"/>
    </row>
    <row r="41" spans="6:9" x14ac:dyDescent="0.25">
      <c r="F41" s="143"/>
      <c r="G41" s="144"/>
      <c r="H41" s="144"/>
      <c r="I41" s="145"/>
    </row>
    <row r="42" spans="6:9" x14ac:dyDescent="0.25">
      <c r="F42" s="143"/>
      <c r="G42" s="144"/>
      <c r="H42" s="144"/>
      <c r="I42" s="145"/>
    </row>
    <row r="43" spans="6:9" x14ac:dyDescent="0.25">
      <c r="F43" s="143"/>
      <c r="G43" s="144"/>
      <c r="H43" s="144"/>
      <c r="I43" s="145"/>
    </row>
    <row r="44" spans="6:9" x14ac:dyDescent="0.25">
      <c r="F44" s="143"/>
      <c r="G44" s="144"/>
      <c r="H44" s="144"/>
      <c r="I44" s="145"/>
    </row>
    <row r="45" spans="6:9" x14ac:dyDescent="0.25">
      <c r="F45" s="143"/>
      <c r="G45" s="144"/>
      <c r="H45" s="144"/>
      <c r="I45" s="145"/>
    </row>
    <row r="46" spans="6:9" x14ac:dyDescent="0.25">
      <c r="F46" s="143"/>
      <c r="G46" s="144"/>
      <c r="H46" s="144"/>
      <c r="I46" s="145"/>
    </row>
    <row r="47" spans="6:9" x14ac:dyDescent="0.25">
      <c r="F47" s="143"/>
      <c r="G47" s="144"/>
      <c r="H47" s="144"/>
      <c r="I47" s="145"/>
    </row>
    <row r="48" spans="6:9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  <row r="75" spans="6:9" x14ac:dyDescent="0.25">
      <c r="F75" s="143"/>
      <c r="G75" s="144"/>
      <c r="H75" s="144"/>
      <c r="I75" s="145"/>
    </row>
    <row r="76" spans="6:9" x14ac:dyDescent="0.25">
      <c r="F76" s="143"/>
      <c r="G76" s="144"/>
      <c r="H76" s="144"/>
      <c r="I76" s="145"/>
    </row>
    <row r="77" spans="6:9" x14ac:dyDescent="0.25">
      <c r="F77" s="143"/>
      <c r="G77" s="144"/>
      <c r="H77" s="144"/>
      <c r="I77" s="145"/>
    </row>
    <row r="78" spans="6:9" x14ac:dyDescent="0.25">
      <c r="F78" s="143"/>
      <c r="G78" s="144"/>
      <c r="H78" s="144"/>
      <c r="I78" s="145"/>
    </row>
  </sheetData>
  <mergeCells count="4">
    <mergeCell ref="H27:I27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5"/>
  <sheetViews>
    <sheetView showGridLines="0" showZeros="0" tabSelected="1" topLeftCell="A32" zoomScaleNormal="100" workbookViewId="0">
      <selection activeCell="E62" sqref="E62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4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 x14ac:dyDescent="0.3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17" t="s">
        <v>49</v>
      </c>
      <c r="B3" s="218"/>
      <c r="C3" s="97" t="str">
        <f>CONCATENATE(cislostavby," ",nazevstavby)</f>
        <v xml:space="preserve"> Kroměříž-oprava krytu MK na ul.Generála Svobody-II</v>
      </c>
      <c r="D3" s="151"/>
      <c r="E3" s="152" t="s">
        <v>66</v>
      </c>
      <c r="F3" s="153" t="str">
        <f>Rekapitulace!H1</f>
        <v>1</v>
      </c>
      <c r="G3" s="154"/>
    </row>
    <row r="4" spans="1:104" ht="13.8" thickBot="1" x14ac:dyDescent="0.3">
      <c r="A4" s="227" t="s">
        <v>51</v>
      </c>
      <c r="B4" s="220"/>
      <c r="C4" s="103" t="str">
        <f>CONCATENATE(cisloobjektu," ",nazevobjektu)</f>
        <v xml:space="preserve"> II.etapa</v>
      </c>
      <c r="D4" s="155"/>
      <c r="E4" s="228">
        <f>Rekapitulace!G2</f>
        <v>0</v>
      </c>
      <c r="F4" s="229"/>
      <c r="G4" s="230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5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5">
      <c r="A8" s="171">
        <v>1</v>
      </c>
      <c r="B8" s="172" t="s">
        <v>80</v>
      </c>
      <c r="C8" s="173" t="s">
        <v>81</v>
      </c>
      <c r="D8" s="174" t="s">
        <v>82</v>
      </c>
      <c r="E8" s="175">
        <v>16.75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5">
      <c r="A9" s="178"/>
      <c r="B9" s="180"/>
      <c r="C9" s="224" t="s">
        <v>83</v>
      </c>
      <c r="D9" s="225"/>
      <c r="E9" s="181">
        <v>16.75</v>
      </c>
      <c r="F9" s="182"/>
      <c r="G9" s="183"/>
      <c r="M9" s="179" t="s">
        <v>83</v>
      </c>
      <c r="O9" s="170"/>
    </row>
    <row r="10" spans="1:104" x14ac:dyDescent="0.25">
      <c r="A10" s="171">
        <v>2</v>
      </c>
      <c r="B10" s="172" t="s">
        <v>84</v>
      </c>
      <c r="C10" s="173" t="s">
        <v>85</v>
      </c>
      <c r="D10" s="174" t="s">
        <v>82</v>
      </c>
      <c r="E10" s="175">
        <v>395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5">
      <c r="A11" s="171">
        <v>3</v>
      </c>
      <c r="B11" s="172" t="s">
        <v>86</v>
      </c>
      <c r="C11" s="173" t="s">
        <v>87</v>
      </c>
      <c r="D11" s="174" t="s">
        <v>82</v>
      </c>
      <c r="E11" s="175">
        <v>118.5</v>
      </c>
      <c r="F11" s="175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</v>
      </c>
    </row>
    <row r="12" spans="1:104" x14ac:dyDescent="0.25">
      <c r="A12" s="178"/>
      <c r="B12" s="180"/>
      <c r="C12" s="224" t="s">
        <v>88</v>
      </c>
      <c r="D12" s="225"/>
      <c r="E12" s="181">
        <v>118.5</v>
      </c>
      <c r="F12" s="182"/>
      <c r="G12" s="183"/>
      <c r="M12" s="179" t="s">
        <v>88</v>
      </c>
      <c r="O12" s="170"/>
    </row>
    <row r="13" spans="1:104" x14ac:dyDescent="0.25">
      <c r="A13" s="184"/>
      <c r="B13" s="185" t="s">
        <v>77</v>
      </c>
      <c r="C13" s="186" t="str">
        <f>CONCATENATE(B7," ",C7)</f>
        <v>1 Zemní práce</v>
      </c>
      <c r="D13" s="187"/>
      <c r="E13" s="188"/>
      <c r="F13" s="189"/>
      <c r="G13" s="190">
        <f>SUM(G7:G12)</f>
        <v>0</v>
      </c>
      <c r="O13" s="170">
        <v>4</v>
      </c>
      <c r="BA13" s="191">
        <f>SUM(BA7:BA12)</f>
        <v>0</v>
      </c>
      <c r="BB13" s="191">
        <f>SUM(BB7:BB12)</f>
        <v>0</v>
      </c>
      <c r="BC13" s="191">
        <f>SUM(BC7:BC12)</f>
        <v>0</v>
      </c>
      <c r="BD13" s="191">
        <f>SUM(BD7:BD12)</f>
        <v>0</v>
      </c>
      <c r="BE13" s="191">
        <f>SUM(BE7:BE12)</f>
        <v>0</v>
      </c>
    </row>
    <row r="14" spans="1:104" x14ac:dyDescent="0.25">
      <c r="A14" s="163" t="s">
        <v>74</v>
      </c>
      <c r="B14" s="164" t="s">
        <v>89</v>
      </c>
      <c r="C14" s="165" t="s">
        <v>90</v>
      </c>
      <c r="D14" s="166"/>
      <c r="E14" s="167"/>
      <c r="F14" s="167"/>
      <c r="G14" s="168"/>
      <c r="H14" s="169"/>
      <c r="I14" s="169"/>
      <c r="O14" s="170">
        <v>1</v>
      </c>
    </row>
    <row r="15" spans="1:104" x14ac:dyDescent="0.25">
      <c r="A15" s="171">
        <v>4</v>
      </c>
      <c r="B15" s="172" t="s">
        <v>91</v>
      </c>
      <c r="C15" s="173" t="s">
        <v>92</v>
      </c>
      <c r="D15" s="174" t="s">
        <v>82</v>
      </c>
      <c r="E15" s="175">
        <v>118.5</v>
      </c>
      <c r="F15" s="175"/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0.21100000000001301</v>
      </c>
    </row>
    <row r="16" spans="1:104" x14ac:dyDescent="0.25">
      <c r="A16" s="178"/>
      <c r="B16" s="180"/>
      <c r="C16" s="224" t="s">
        <v>88</v>
      </c>
      <c r="D16" s="225"/>
      <c r="E16" s="181">
        <v>118.5</v>
      </c>
      <c r="F16" s="182"/>
      <c r="G16" s="183"/>
      <c r="M16" s="179" t="s">
        <v>88</v>
      </c>
      <c r="O16" s="170"/>
    </row>
    <row r="17" spans="1:104" x14ac:dyDescent="0.25">
      <c r="A17" s="171">
        <v>5</v>
      </c>
      <c r="B17" s="172" t="s">
        <v>93</v>
      </c>
      <c r="C17" s="173" t="s">
        <v>94</v>
      </c>
      <c r="D17" s="174" t="s">
        <v>82</v>
      </c>
      <c r="E17" s="175">
        <v>395</v>
      </c>
      <c r="F17" s="175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3.4000000000000702E-4</v>
      </c>
    </row>
    <row r="18" spans="1:104" x14ac:dyDescent="0.25">
      <c r="A18" s="171">
        <v>6</v>
      </c>
      <c r="B18" s="172" t="s">
        <v>95</v>
      </c>
      <c r="C18" s="173" t="s">
        <v>96</v>
      </c>
      <c r="D18" s="174" t="s">
        <v>82</v>
      </c>
      <c r="E18" s="175">
        <v>395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0.12966000000005801</v>
      </c>
    </row>
    <row r="19" spans="1:104" x14ac:dyDescent="0.25">
      <c r="A19" s="171">
        <v>7</v>
      </c>
      <c r="B19" s="172" t="s">
        <v>97</v>
      </c>
      <c r="C19" s="173" t="s">
        <v>98</v>
      </c>
      <c r="D19" s="174" t="s">
        <v>99</v>
      </c>
      <c r="E19" s="175">
        <v>35.5</v>
      </c>
      <c r="F19" s="175"/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2.2400000000004599E-3</v>
      </c>
    </row>
    <row r="20" spans="1:104" x14ac:dyDescent="0.25">
      <c r="A20" s="184"/>
      <c r="B20" s="185" t="s">
        <v>77</v>
      </c>
      <c r="C20" s="186" t="str">
        <f>CONCATENATE(B14," ",C14)</f>
        <v>5 Komunikace</v>
      </c>
      <c r="D20" s="187"/>
      <c r="E20" s="188"/>
      <c r="F20" s="189"/>
      <c r="G20" s="190">
        <f>SUM(G14:G19)</f>
        <v>0</v>
      </c>
      <c r="O20" s="170">
        <v>4</v>
      </c>
      <c r="BA20" s="191">
        <f>SUM(BA14:BA19)</f>
        <v>0</v>
      </c>
      <c r="BB20" s="191">
        <f>SUM(BB14:BB19)</f>
        <v>0</v>
      </c>
      <c r="BC20" s="191">
        <f>SUM(BC14:BC19)</f>
        <v>0</v>
      </c>
      <c r="BD20" s="191">
        <f>SUM(BD14:BD19)</f>
        <v>0</v>
      </c>
      <c r="BE20" s="191">
        <f>SUM(BE14:BE19)</f>
        <v>0</v>
      </c>
    </row>
    <row r="21" spans="1:104" x14ac:dyDescent="0.25">
      <c r="A21" s="163" t="s">
        <v>74</v>
      </c>
      <c r="B21" s="164" t="s">
        <v>100</v>
      </c>
      <c r="C21" s="165" t="s">
        <v>101</v>
      </c>
      <c r="D21" s="166"/>
      <c r="E21" s="167"/>
      <c r="F21" s="167"/>
      <c r="G21" s="168"/>
      <c r="H21" s="169"/>
      <c r="I21" s="169"/>
      <c r="O21" s="170">
        <v>1</v>
      </c>
    </row>
    <row r="22" spans="1:104" x14ac:dyDescent="0.25">
      <c r="A22" s="171">
        <v>8</v>
      </c>
      <c r="B22" s="172" t="s">
        <v>102</v>
      </c>
      <c r="C22" s="173" t="s">
        <v>103</v>
      </c>
      <c r="D22" s="174" t="s">
        <v>104</v>
      </c>
      <c r="E22" s="175">
        <v>1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0.43382000000019599</v>
      </c>
    </row>
    <row r="23" spans="1:104" x14ac:dyDescent="0.25">
      <c r="A23" s="171">
        <v>9</v>
      </c>
      <c r="B23" s="172" t="s">
        <v>105</v>
      </c>
      <c r="C23" s="173" t="s">
        <v>106</v>
      </c>
      <c r="D23" s="174" t="s">
        <v>104</v>
      </c>
      <c r="E23" s="175">
        <v>1</v>
      </c>
      <c r="F23" s="175"/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0.430940000000192</v>
      </c>
    </row>
    <row r="24" spans="1:104" x14ac:dyDescent="0.25">
      <c r="A24" s="171">
        <v>10</v>
      </c>
      <c r="B24" s="172" t="s">
        <v>107</v>
      </c>
      <c r="C24" s="173" t="s">
        <v>108</v>
      </c>
      <c r="D24" s="174" t="s">
        <v>104</v>
      </c>
      <c r="E24" s="175">
        <v>3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0.31590000000005602</v>
      </c>
    </row>
    <row r="25" spans="1:104" x14ac:dyDescent="0.25">
      <c r="A25" s="184"/>
      <c r="B25" s="185" t="s">
        <v>77</v>
      </c>
      <c r="C25" s="186" t="str">
        <f>CONCATENATE(B21," ",C21)</f>
        <v>8 Trubní vedení</v>
      </c>
      <c r="D25" s="187"/>
      <c r="E25" s="188"/>
      <c r="F25" s="189"/>
      <c r="G25" s="190">
        <f>SUM(G21:G24)</f>
        <v>0</v>
      </c>
      <c r="O25" s="170">
        <v>4</v>
      </c>
      <c r="BA25" s="191">
        <f>SUM(BA21:BA24)</f>
        <v>0</v>
      </c>
      <c r="BB25" s="191">
        <f>SUM(BB21:BB24)</f>
        <v>0</v>
      </c>
      <c r="BC25" s="191">
        <f>SUM(BC21:BC24)</f>
        <v>0</v>
      </c>
      <c r="BD25" s="191">
        <f>SUM(BD21:BD24)</f>
        <v>0</v>
      </c>
      <c r="BE25" s="191">
        <f>SUM(BE21:BE24)</f>
        <v>0</v>
      </c>
    </row>
    <row r="26" spans="1:104" x14ac:dyDescent="0.25">
      <c r="A26" s="163" t="s">
        <v>74</v>
      </c>
      <c r="B26" s="164" t="s">
        <v>109</v>
      </c>
      <c r="C26" s="165" t="s">
        <v>110</v>
      </c>
      <c r="D26" s="166"/>
      <c r="E26" s="167"/>
      <c r="F26" s="167"/>
      <c r="G26" s="168"/>
      <c r="H26" s="169"/>
      <c r="I26" s="169"/>
      <c r="O26" s="170">
        <v>1</v>
      </c>
    </row>
    <row r="27" spans="1:104" x14ac:dyDescent="0.25">
      <c r="A27" s="171">
        <v>11</v>
      </c>
      <c r="B27" s="172" t="s">
        <v>111</v>
      </c>
      <c r="C27" s="173" t="s">
        <v>112</v>
      </c>
      <c r="D27" s="174" t="s">
        <v>82</v>
      </c>
      <c r="E27" s="175">
        <v>26</v>
      </c>
      <c r="F27" s="175"/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7.5999999999964995E-4</v>
      </c>
    </row>
    <row r="28" spans="1:104" x14ac:dyDescent="0.25">
      <c r="A28" s="178"/>
      <c r="B28" s="180"/>
      <c r="C28" s="224" t="s">
        <v>113</v>
      </c>
      <c r="D28" s="225"/>
      <c r="E28" s="181">
        <v>26</v>
      </c>
      <c r="F28" s="182"/>
      <c r="G28" s="183"/>
      <c r="M28" s="179" t="s">
        <v>113</v>
      </c>
      <c r="O28" s="170"/>
    </row>
    <row r="29" spans="1:104" x14ac:dyDescent="0.25">
      <c r="A29" s="171">
        <v>12</v>
      </c>
      <c r="B29" s="172" t="s">
        <v>114</v>
      </c>
      <c r="C29" s="173" t="s">
        <v>115</v>
      </c>
      <c r="D29" s="174" t="s">
        <v>82</v>
      </c>
      <c r="E29" s="175">
        <v>26</v>
      </c>
      <c r="F29" s="175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</v>
      </c>
    </row>
    <row r="30" spans="1:104" x14ac:dyDescent="0.25">
      <c r="A30" s="171">
        <v>13</v>
      </c>
      <c r="B30" s="172" t="s">
        <v>116</v>
      </c>
      <c r="C30" s="173" t="s">
        <v>117</v>
      </c>
      <c r="D30" s="174" t="s">
        <v>99</v>
      </c>
      <c r="E30" s="175">
        <v>134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9.9709999999959095E-2</v>
      </c>
    </row>
    <row r="31" spans="1:104" x14ac:dyDescent="0.25">
      <c r="A31" s="178"/>
      <c r="B31" s="180"/>
      <c r="C31" s="224" t="s">
        <v>118</v>
      </c>
      <c r="D31" s="225"/>
      <c r="E31" s="181">
        <v>134</v>
      </c>
      <c r="F31" s="182"/>
      <c r="G31" s="183"/>
      <c r="M31" s="179" t="s">
        <v>118</v>
      </c>
      <c r="O31" s="170"/>
    </row>
    <row r="32" spans="1:104" x14ac:dyDescent="0.25">
      <c r="A32" s="171">
        <v>14</v>
      </c>
      <c r="B32" s="172" t="s">
        <v>119</v>
      </c>
      <c r="C32" s="173" t="s">
        <v>120</v>
      </c>
      <c r="D32" s="174" t="s">
        <v>99</v>
      </c>
      <c r="E32" s="175">
        <v>35.5</v>
      </c>
      <c r="F32" s="175"/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0</v>
      </c>
    </row>
    <row r="33" spans="1:104" x14ac:dyDescent="0.25">
      <c r="A33" s="171">
        <v>15</v>
      </c>
      <c r="B33" s="172" t="s">
        <v>121</v>
      </c>
      <c r="C33" s="173" t="s">
        <v>122</v>
      </c>
      <c r="D33" s="174" t="s">
        <v>99</v>
      </c>
      <c r="E33" s="175">
        <v>35.5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5">
      <c r="A34" s="184"/>
      <c r="B34" s="185" t="s">
        <v>77</v>
      </c>
      <c r="C34" s="186" t="str">
        <f>CONCATENATE(B26," ",C26)</f>
        <v>91 Doplňující práce na komunikaci</v>
      </c>
      <c r="D34" s="187"/>
      <c r="E34" s="188"/>
      <c r="F34" s="189"/>
      <c r="G34" s="190">
        <f>SUM(G26:G33)</f>
        <v>0</v>
      </c>
      <c r="O34" s="170">
        <v>4</v>
      </c>
      <c r="BA34" s="191">
        <f>SUM(BA26:BA33)</f>
        <v>0</v>
      </c>
      <c r="BB34" s="191">
        <f>SUM(BB26:BB33)</f>
        <v>0</v>
      </c>
      <c r="BC34" s="191">
        <f>SUM(BC26:BC33)</f>
        <v>0</v>
      </c>
      <c r="BD34" s="191">
        <f>SUM(BD26:BD33)</f>
        <v>0</v>
      </c>
      <c r="BE34" s="191">
        <f>SUM(BE26:BE33)</f>
        <v>0</v>
      </c>
    </row>
    <row r="35" spans="1:104" x14ac:dyDescent="0.25">
      <c r="A35" s="163" t="s">
        <v>74</v>
      </c>
      <c r="B35" s="164" t="s">
        <v>123</v>
      </c>
      <c r="C35" s="165" t="s">
        <v>124</v>
      </c>
      <c r="D35" s="166"/>
      <c r="E35" s="167"/>
      <c r="F35" s="167"/>
      <c r="G35" s="168"/>
      <c r="H35" s="169"/>
      <c r="I35" s="169"/>
      <c r="O35" s="170">
        <v>1</v>
      </c>
    </row>
    <row r="36" spans="1:104" x14ac:dyDescent="0.25">
      <c r="A36" s="171">
        <v>16</v>
      </c>
      <c r="B36" s="172" t="s">
        <v>125</v>
      </c>
      <c r="C36" s="173" t="s">
        <v>126</v>
      </c>
      <c r="D36" s="174" t="s">
        <v>82</v>
      </c>
      <c r="E36" s="175">
        <v>395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9.9999999999961197E-6</v>
      </c>
    </row>
    <row r="37" spans="1:104" x14ac:dyDescent="0.25">
      <c r="A37" s="171">
        <v>17</v>
      </c>
      <c r="B37" s="172" t="s">
        <v>127</v>
      </c>
      <c r="C37" s="173" t="s">
        <v>128</v>
      </c>
      <c r="D37" s="174" t="s">
        <v>129</v>
      </c>
      <c r="E37" s="175">
        <v>1</v>
      </c>
      <c r="F37" s="175"/>
      <c r="G37" s="176">
        <f>E37*F37</f>
        <v>0</v>
      </c>
      <c r="O37" s="170">
        <v>2</v>
      </c>
      <c r="AA37" s="146">
        <v>12</v>
      </c>
      <c r="AB37" s="146">
        <v>1</v>
      </c>
      <c r="AC37" s="146">
        <v>280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1</v>
      </c>
      <c r="CZ37" s="146">
        <v>0</v>
      </c>
    </row>
    <row r="38" spans="1:104" x14ac:dyDescent="0.25">
      <c r="A38" s="184"/>
      <c r="B38" s="185" t="s">
        <v>77</v>
      </c>
      <c r="C38" s="186" t="str">
        <f>CONCATENATE(B35," ",C35)</f>
        <v>93 Dokončovací práce inž.staveb</v>
      </c>
      <c r="D38" s="187"/>
      <c r="E38" s="188"/>
      <c r="F38" s="189"/>
      <c r="G38" s="190">
        <f>SUM(G35:G37)</f>
        <v>0</v>
      </c>
      <c r="O38" s="170">
        <v>4</v>
      </c>
      <c r="BA38" s="191">
        <f>SUM(BA35:BA37)</f>
        <v>0</v>
      </c>
      <c r="BB38" s="191">
        <f>SUM(BB35:BB37)</f>
        <v>0</v>
      </c>
      <c r="BC38" s="191">
        <f>SUM(BC35:BC37)</f>
        <v>0</v>
      </c>
      <c r="BD38" s="191">
        <f>SUM(BD35:BD37)</f>
        <v>0</v>
      </c>
      <c r="BE38" s="191">
        <f>SUM(BE35:BE37)</f>
        <v>0</v>
      </c>
    </row>
    <row r="39" spans="1:104" x14ac:dyDescent="0.25">
      <c r="A39" s="163" t="s">
        <v>74</v>
      </c>
      <c r="B39" s="164" t="s">
        <v>130</v>
      </c>
      <c r="C39" s="165" t="s">
        <v>131</v>
      </c>
      <c r="D39" s="166"/>
      <c r="E39" s="167"/>
      <c r="F39" s="167"/>
      <c r="G39" s="168"/>
      <c r="H39" s="169"/>
      <c r="I39" s="169"/>
      <c r="O39" s="170">
        <v>1</v>
      </c>
    </row>
    <row r="40" spans="1:104" x14ac:dyDescent="0.25">
      <c r="A40" s="171">
        <v>18</v>
      </c>
      <c r="B40" s="172" t="s">
        <v>132</v>
      </c>
      <c r="C40" s="173" t="s">
        <v>133</v>
      </c>
      <c r="D40" s="174" t="s">
        <v>82</v>
      </c>
      <c r="E40" s="175">
        <v>16.75</v>
      </c>
      <c r="F40" s="175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5">
      <c r="A41" s="178"/>
      <c r="B41" s="180"/>
      <c r="C41" s="224" t="s">
        <v>83</v>
      </c>
      <c r="D41" s="225"/>
      <c r="E41" s="181">
        <v>16.75</v>
      </c>
      <c r="F41" s="182"/>
      <c r="G41" s="183"/>
      <c r="M41" s="179" t="s">
        <v>83</v>
      </c>
      <c r="O41" s="170"/>
    </row>
    <row r="42" spans="1:104" x14ac:dyDescent="0.25">
      <c r="A42" s="184"/>
      <c r="B42" s="185" t="s">
        <v>77</v>
      </c>
      <c r="C42" s="186" t="str">
        <f>CONCATENATE(B39," ",C39)</f>
        <v>97 Prorážení otvorů</v>
      </c>
      <c r="D42" s="187"/>
      <c r="E42" s="188"/>
      <c r="F42" s="189"/>
      <c r="G42" s="190">
        <f>SUM(G39:G41)</f>
        <v>0</v>
      </c>
      <c r="O42" s="170">
        <v>4</v>
      </c>
      <c r="BA42" s="191">
        <f>SUM(BA39:BA41)</f>
        <v>0</v>
      </c>
      <c r="BB42" s="191">
        <f>SUM(BB39:BB41)</f>
        <v>0</v>
      </c>
      <c r="BC42" s="191">
        <f>SUM(BC39:BC41)</f>
        <v>0</v>
      </c>
      <c r="BD42" s="191">
        <f>SUM(BD39:BD41)</f>
        <v>0</v>
      </c>
      <c r="BE42" s="191">
        <f>SUM(BE39:BE41)</f>
        <v>0</v>
      </c>
    </row>
    <row r="43" spans="1:104" x14ac:dyDescent="0.25">
      <c r="A43" s="163" t="s">
        <v>74</v>
      </c>
      <c r="B43" s="164" t="s">
        <v>134</v>
      </c>
      <c r="C43" s="165" t="s">
        <v>135</v>
      </c>
      <c r="D43" s="166"/>
      <c r="E43" s="167"/>
      <c r="F43" s="167"/>
      <c r="G43" s="168"/>
      <c r="H43" s="169"/>
      <c r="I43" s="169"/>
      <c r="O43" s="170">
        <v>1</v>
      </c>
    </row>
    <row r="44" spans="1:104" x14ac:dyDescent="0.25">
      <c r="A44" s="171">
        <v>19</v>
      </c>
      <c r="B44" s="172" t="s">
        <v>136</v>
      </c>
      <c r="C44" s="173" t="s">
        <v>137</v>
      </c>
      <c r="D44" s="174" t="s">
        <v>138</v>
      </c>
      <c r="E44" s="175">
        <v>91.630330000019498</v>
      </c>
      <c r="F44" s="175"/>
      <c r="G44" s="176">
        <f>E44*F44</f>
        <v>0</v>
      </c>
      <c r="O44" s="170">
        <v>2</v>
      </c>
      <c r="AA44" s="146">
        <v>7</v>
      </c>
      <c r="AB44" s="146">
        <v>1</v>
      </c>
      <c r="AC44" s="146">
        <v>2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7</v>
      </c>
      <c r="CB44" s="177">
        <v>1</v>
      </c>
      <c r="CZ44" s="146">
        <v>0</v>
      </c>
    </row>
    <row r="45" spans="1:104" x14ac:dyDescent="0.25">
      <c r="A45" s="184"/>
      <c r="B45" s="185" t="s">
        <v>77</v>
      </c>
      <c r="C45" s="186" t="str">
        <f>CONCATENATE(B43," ",C43)</f>
        <v>99 Přesun hmot</v>
      </c>
      <c r="D45" s="187"/>
      <c r="E45" s="188"/>
      <c r="F45" s="189"/>
      <c r="G45" s="190">
        <f>SUM(G43:G44)</f>
        <v>0</v>
      </c>
      <c r="O45" s="170">
        <v>4</v>
      </c>
      <c r="BA45" s="191">
        <f>SUM(BA43:BA44)</f>
        <v>0</v>
      </c>
      <c r="BB45" s="191">
        <f>SUM(BB43:BB44)</f>
        <v>0</v>
      </c>
      <c r="BC45" s="191">
        <f>SUM(BC43:BC44)</f>
        <v>0</v>
      </c>
      <c r="BD45" s="191">
        <f>SUM(BD43:BD44)</f>
        <v>0</v>
      </c>
      <c r="BE45" s="191">
        <f>SUM(BE43:BE44)</f>
        <v>0</v>
      </c>
    </row>
    <row r="46" spans="1:104" x14ac:dyDescent="0.25">
      <c r="A46" s="163" t="s">
        <v>74</v>
      </c>
      <c r="B46" s="164" t="s">
        <v>139</v>
      </c>
      <c r="C46" s="165" t="s">
        <v>140</v>
      </c>
      <c r="D46" s="166"/>
      <c r="E46" s="167"/>
      <c r="F46" s="167"/>
      <c r="G46" s="168"/>
      <c r="H46" s="169"/>
      <c r="I46" s="169"/>
      <c r="O46" s="170">
        <v>1</v>
      </c>
    </row>
    <row r="47" spans="1:104" x14ac:dyDescent="0.25">
      <c r="A47" s="171">
        <v>20</v>
      </c>
      <c r="B47" s="172" t="s">
        <v>141</v>
      </c>
      <c r="C47" s="173" t="s">
        <v>142</v>
      </c>
      <c r="D47" s="174" t="s">
        <v>138</v>
      </c>
      <c r="E47" s="175">
        <v>69.129999999997395</v>
      </c>
      <c r="F47" s="175"/>
      <c r="G47" s="176">
        <f>E47*F47</f>
        <v>0</v>
      </c>
      <c r="O47" s="170">
        <v>2</v>
      </c>
      <c r="AA47" s="146">
        <v>8</v>
      </c>
      <c r="AB47" s="146">
        <v>0</v>
      </c>
      <c r="AC47" s="146">
        <v>3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8</v>
      </c>
      <c r="CB47" s="177">
        <v>0</v>
      </c>
      <c r="CZ47" s="146">
        <v>0</v>
      </c>
    </row>
    <row r="48" spans="1:104" x14ac:dyDescent="0.25">
      <c r="A48" s="171">
        <v>21</v>
      </c>
      <c r="B48" s="172" t="s">
        <v>143</v>
      </c>
      <c r="C48" s="173" t="s">
        <v>144</v>
      </c>
      <c r="D48" s="174" t="s">
        <v>138</v>
      </c>
      <c r="E48" s="175">
        <v>345.64999999998702</v>
      </c>
      <c r="F48" s="175"/>
      <c r="G48" s="176">
        <f>E48*F48</f>
        <v>0</v>
      </c>
      <c r="O48" s="170">
        <v>2</v>
      </c>
      <c r="AA48" s="146">
        <v>8</v>
      </c>
      <c r="AB48" s="146">
        <v>0</v>
      </c>
      <c r="AC48" s="146">
        <v>3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8</v>
      </c>
      <c r="CB48" s="177">
        <v>0</v>
      </c>
      <c r="CZ48" s="146">
        <v>0</v>
      </c>
    </row>
    <row r="49" spans="1:104" x14ac:dyDescent="0.25">
      <c r="A49" s="171">
        <v>22</v>
      </c>
      <c r="B49" s="172" t="s">
        <v>145</v>
      </c>
      <c r="C49" s="173" t="s">
        <v>146</v>
      </c>
      <c r="D49" s="174" t="s">
        <v>138</v>
      </c>
      <c r="E49" s="175">
        <v>69.129999999997395</v>
      </c>
      <c r="F49" s="175"/>
      <c r="G49" s="176">
        <f>E49*F49</f>
        <v>0</v>
      </c>
      <c r="O49" s="170">
        <v>2</v>
      </c>
      <c r="AA49" s="146">
        <v>8</v>
      </c>
      <c r="AB49" s="146">
        <v>0</v>
      </c>
      <c r="AC49" s="146">
        <v>3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8</v>
      </c>
      <c r="CB49" s="177">
        <v>0</v>
      </c>
      <c r="CZ49" s="146">
        <v>0</v>
      </c>
    </row>
    <row r="50" spans="1:104" x14ac:dyDescent="0.25">
      <c r="A50" s="171">
        <v>23</v>
      </c>
      <c r="B50" s="172" t="s">
        <v>147</v>
      </c>
      <c r="C50" s="173" t="s">
        <v>148</v>
      </c>
      <c r="D50" s="174" t="s">
        <v>138</v>
      </c>
      <c r="E50" s="175">
        <v>69.129999999997395</v>
      </c>
      <c r="F50" s="175"/>
      <c r="G50" s="176">
        <f>E50*F50</f>
        <v>0</v>
      </c>
      <c r="O50" s="170">
        <v>2</v>
      </c>
      <c r="AA50" s="146">
        <v>8</v>
      </c>
      <c r="AB50" s="146">
        <v>0</v>
      </c>
      <c r="AC50" s="146">
        <v>3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8</v>
      </c>
      <c r="CB50" s="177">
        <v>0</v>
      </c>
      <c r="CZ50" s="146">
        <v>0</v>
      </c>
    </row>
    <row r="51" spans="1:104" x14ac:dyDescent="0.25">
      <c r="A51" s="171">
        <v>24</v>
      </c>
      <c r="B51" s="172" t="s">
        <v>149</v>
      </c>
      <c r="C51" s="173" t="s">
        <v>150</v>
      </c>
      <c r="D51" s="174" t="s">
        <v>138</v>
      </c>
      <c r="E51" s="175">
        <v>69.129999999997395</v>
      </c>
      <c r="F51" s="175"/>
      <c r="G51" s="176">
        <f>E51*F51</f>
        <v>0</v>
      </c>
      <c r="O51" s="170">
        <v>2</v>
      </c>
      <c r="AA51" s="146">
        <v>8</v>
      </c>
      <c r="AB51" s="146">
        <v>0</v>
      </c>
      <c r="AC51" s="146">
        <v>3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8</v>
      </c>
      <c r="CB51" s="177">
        <v>0</v>
      </c>
      <c r="CZ51" s="146">
        <v>0</v>
      </c>
    </row>
    <row r="52" spans="1:104" x14ac:dyDescent="0.25">
      <c r="A52" s="184"/>
      <c r="B52" s="185" t="s">
        <v>77</v>
      </c>
      <c r="C52" s="186" t="str">
        <f>CONCATENATE(B46," ",C46)</f>
        <v>D96 Přesuny suti a vybouraných hmot</v>
      </c>
      <c r="D52" s="187"/>
      <c r="E52" s="188"/>
      <c r="F52" s="189"/>
      <c r="G52" s="190">
        <f>SUM(G46:G51)</f>
        <v>0</v>
      </c>
      <c r="O52" s="170">
        <v>4</v>
      </c>
      <c r="BA52" s="191">
        <f>SUM(BA46:BA51)</f>
        <v>0</v>
      </c>
      <c r="BB52" s="191">
        <f>SUM(BB46:BB51)</f>
        <v>0</v>
      </c>
      <c r="BC52" s="191">
        <f>SUM(BC46:BC51)</f>
        <v>0</v>
      </c>
      <c r="BD52" s="191">
        <f>SUM(BD46:BD51)</f>
        <v>0</v>
      </c>
      <c r="BE52" s="191">
        <f>SUM(BE46:BE51)</f>
        <v>0</v>
      </c>
    </row>
    <row r="53" spans="1:104" x14ac:dyDescent="0.25">
      <c r="E53" s="146"/>
    </row>
    <row r="54" spans="1:104" x14ac:dyDescent="0.25">
      <c r="E54" s="146"/>
    </row>
    <row r="55" spans="1:104" x14ac:dyDescent="0.25">
      <c r="E55" s="146"/>
    </row>
    <row r="56" spans="1:104" x14ac:dyDescent="0.25">
      <c r="E56" s="146"/>
    </row>
    <row r="57" spans="1:104" x14ac:dyDescent="0.25">
      <c r="E57" s="146"/>
    </row>
    <row r="58" spans="1:104" x14ac:dyDescent="0.25">
      <c r="E58" s="146"/>
    </row>
    <row r="59" spans="1:104" x14ac:dyDescent="0.25">
      <c r="E59" s="146"/>
    </row>
    <row r="60" spans="1:104" x14ac:dyDescent="0.25">
      <c r="E60" s="146"/>
    </row>
    <row r="61" spans="1:104" x14ac:dyDescent="0.25">
      <c r="E61" s="146"/>
    </row>
    <row r="62" spans="1:104" x14ac:dyDescent="0.25">
      <c r="E62" s="146"/>
    </row>
    <row r="63" spans="1:104" x14ac:dyDescent="0.25">
      <c r="E63" s="146"/>
    </row>
    <row r="64" spans="1:104" x14ac:dyDescent="0.25">
      <c r="E64" s="146"/>
    </row>
    <row r="65" spans="1:7" x14ac:dyDescent="0.25">
      <c r="E65" s="146"/>
    </row>
    <row r="66" spans="1:7" x14ac:dyDescent="0.25">
      <c r="E66" s="146"/>
    </row>
    <row r="67" spans="1:7" x14ac:dyDescent="0.25">
      <c r="E67" s="146"/>
    </row>
    <row r="68" spans="1:7" x14ac:dyDescent="0.25">
      <c r="E68" s="146"/>
    </row>
    <row r="69" spans="1:7" x14ac:dyDescent="0.25">
      <c r="E69" s="146"/>
    </row>
    <row r="70" spans="1:7" x14ac:dyDescent="0.25">
      <c r="E70" s="146"/>
    </row>
    <row r="71" spans="1:7" x14ac:dyDescent="0.25">
      <c r="E71" s="146"/>
    </row>
    <row r="72" spans="1:7" x14ac:dyDescent="0.25">
      <c r="E72" s="146"/>
    </row>
    <row r="73" spans="1:7" x14ac:dyDescent="0.25">
      <c r="E73" s="146"/>
    </row>
    <row r="74" spans="1:7" x14ac:dyDescent="0.25">
      <c r="E74" s="146"/>
    </row>
    <row r="75" spans="1:7" x14ac:dyDescent="0.25">
      <c r="E75" s="146"/>
    </row>
    <row r="76" spans="1:7" x14ac:dyDescent="0.25">
      <c r="A76" s="192"/>
      <c r="B76" s="192"/>
      <c r="C76" s="192"/>
      <c r="D76" s="192"/>
      <c r="E76" s="192"/>
      <c r="F76" s="192"/>
      <c r="G76" s="192"/>
    </row>
    <row r="77" spans="1:7" x14ac:dyDescent="0.25">
      <c r="A77" s="192"/>
      <c r="B77" s="192"/>
      <c r="C77" s="192"/>
      <c r="D77" s="192"/>
      <c r="E77" s="192"/>
      <c r="F77" s="192"/>
      <c r="G77" s="192"/>
    </row>
    <row r="78" spans="1:7" x14ac:dyDescent="0.25">
      <c r="A78" s="192"/>
      <c r="B78" s="192"/>
      <c r="C78" s="192"/>
      <c r="D78" s="192"/>
      <c r="E78" s="192"/>
      <c r="F78" s="192"/>
      <c r="G78" s="192"/>
    </row>
    <row r="79" spans="1:7" x14ac:dyDescent="0.25">
      <c r="A79" s="192"/>
      <c r="B79" s="192"/>
      <c r="C79" s="192"/>
      <c r="D79" s="192"/>
      <c r="E79" s="192"/>
      <c r="F79" s="192"/>
      <c r="G79" s="192"/>
    </row>
    <row r="80" spans="1:7" x14ac:dyDescent="0.25">
      <c r="E80" s="146"/>
    </row>
    <row r="81" spans="5:5" x14ac:dyDescent="0.25">
      <c r="E81" s="146"/>
    </row>
    <row r="82" spans="5:5" x14ac:dyDescent="0.25">
      <c r="E82" s="146"/>
    </row>
    <row r="83" spans="5:5" x14ac:dyDescent="0.25">
      <c r="E83" s="146"/>
    </row>
    <row r="84" spans="5:5" x14ac:dyDescent="0.25">
      <c r="E84" s="146"/>
    </row>
    <row r="85" spans="5:5" x14ac:dyDescent="0.25">
      <c r="E85" s="146"/>
    </row>
    <row r="86" spans="5:5" x14ac:dyDescent="0.25">
      <c r="E86" s="146"/>
    </row>
    <row r="87" spans="5:5" x14ac:dyDescent="0.25">
      <c r="E87" s="146"/>
    </row>
    <row r="88" spans="5:5" x14ac:dyDescent="0.25">
      <c r="E88" s="146"/>
    </row>
    <row r="89" spans="5:5" x14ac:dyDescent="0.25">
      <c r="E89" s="146"/>
    </row>
    <row r="90" spans="5:5" x14ac:dyDescent="0.25">
      <c r="E90" s="146"/>
    </row>
    <row r="91" spans="5:5" x14ac:dyDescent="0.25">
      <c r="E91" s="146"/>
    </row>
    <row r="92" spans="5:5" x14ac:dyDescent="0.25">
      <c r="E92" s="146"/>
    </row>
    <row r="93" spans="5:5" x14ac:dyDescent="0.25">
      <c r="E93" s="146"/>
    </row>
    <row r="94" spans="5:5" x14ac:dyDescent="0.25">
      <c r="E94" s="146"/>
    </row>
    <row r="95" spans="5:5" x14ac:dyDescent="0.25">
      <c r="E95" s="146"/>
    </row>
    <row r="96" spans="5:5" x14ac:dyDescent="0.25">
      <c r="E96" s="146"/>
    </row>
    <row r="97" spans="1:7" x14ac:dyDescent="0.25">
      <c r="E97" s="146"/>
    </row>
    <row r="98" spans="1:7" x14ac:dyDescent="0.25">
      <c r="E98" s="146"/>
    </row>
    <row r="99" spans="1:7" x14ac:dyDescent="0.25">
      <c r="E99" s="146"/>
    </row>
    <row r="100" spans="1:7" x14ac:dyDescent="0.25">
      <c r="E100" s="146"/>
    </row>
    <row r="101" spans="1:7" x14ac:dyDescent="0.25">
      <c r="E101" s="146"/>
    </row>
    <row r="102" spans="1:7" x14ac:dyDescent="0.25">
      <c r="E102" s="146"/>
    </row>
    <row r="103" spans="1:7" x14ac:dyDescent="0.25">
      <c r="E103" s="146"/>
    </row>
    <row r="104" spans="1:7" x14ac:dyDescent="0.25">
      <c r="E104" s="146"/>
    </row>
    <row r="105" spans="1:7" x14ac:dyDescent="0.25">
      <c r="E105" s="146"/>
    </row>
    <row r="106" spans="1:7" x14ac:dyDescent="0.25">
      <c r="E106" s="146"/>
    </row>
    <row r="107" spans="1:7" x14ac:dyDescent="0.25">
      <c r="E107" s="146"/>
    </row>
    <row r="108" spans="1:7" x14ac:dyDescent="0.25">
      <c r="E108" s="146"/>
    </row>
    <row r="109" spans="1:7" x14ac:dyDescent="0.25">
      <c r="E109" s="146"/>
    </row>
    <row r="110" spans="1:7" x14ac:dyDescent="0.25">
      <c r="E110" s="146"/>
    </row>
    <row r="111" spans="1:7" x14ac:dyDescent="0.25">
      <c r="A111" s="193"/>
      <c r="B111" s="193"/>
    </row>
    <row r="112" spans="1:7" x14ac:dyDescent="0.25">
      <c r="A112" s="192"/>
      <c r="B112" s="192"/>
      <c r="C112" s="195"/>
      <c r="D112" s="195"/>
      <c r="E112" s="196"/>
      <c r="F112" s="195"/>
      <c r="G112" s="197"/>
    </row>
    <row r="113" spans="1:7" x14ac:dyDescent="0.25">
      <c r="A113" s="198"/>
      <c r="B113" s="198"/>
      <c r="C113" s="192"/>
      <c r="D113" s="192"/>
      <c r="E113" s="199"/>
      <c r="F113" s="192"/>
      <c r="G113" s="192"/>
    </row>
    <row r="114" spans="1:7" x14ac:dyDescent="0.25">
      <c r="A114" s="192"/>
      <c r="B114" s="192"/>
      <c r="C114" s="192"/>
      <c r="D114" s="192"/>
      <c r="E114" s="199"/>
      <c r="F114" s="192"/>
      <c r="G114" s="192"/>
    </row>
    <row r="115" spans="1:7" x14ac:dyDescent="0.25">
      <c r="A115" s="192"/>
      <c r="B115" s="192"/>
      <c r="C115" s="192"/>
      <c r="D115" s="192"/>
      <c r="E115" s="199"/>
      <c r="F115" s="192"/>
      <c r="G115" s="192"/>
    </row>
    <row r="116" spans="1:7" x14ac:dyDescent="0.25">
      <c r="A116" s="192"/>
      <c r="B116" s="192"/>
      <c r="C116" s="192"/>
      <c r="D116" s="192"/>
      <c r="E116" s="199"/>
      <c r="F116" s="192"/>
      <c r="G116" s="192"/>
    </row>
    <row r="117" spans="1:7" x14ac:dyDescent="0.25">
      <c r="A117" s="192"/>
      <c r="B117" s="192"/>
      <c r="C117" s="192"/>
      <c r="D117" s="192"/>
      <c r="E117" s="199"/>
      <c r="F117" s="192"/>
      <c r="G117" s="192"/>
    </row>
    <row r="118" spans="1:7" x14ac:dyDescent="0.25">
      <c r="A118" s="192"/>
      <c r="B118" s="192"/>
      <c r="C118" s="192"/>
      <c r="D118" s="192"/>
      <c r="E118" s="199"/>
      <c r="F118" s="192"/>
      <c r="G118" s="192"/>
    </row>
    <row r="119" spans="1:7" x14ac:dyDescent="0.25">
      <c r="A119" s="192"/>
      <c r="B119" s="192"/>
      <c r="C119" s="192"/>
      <c r="D119" s="192"/>
      <c r="E119" s="199"/>
      <c r="F119" s="192"/>
      <c r="G119" s="192"/>
    </row>
    <row r="120" spans="1:7" x14ac:dyDescent="0.25">
      <c r="A120" s="192"/>
      <c r="B120" s="192"/>
      <c r="C120" s="192"/>
      <c r="D120" s="192"/>
      <c r="E120" s="199"/>
      <c r="F120" s="192"/>
      <c r="G120" s="192"/>
    </row>
    <row r="121" spans="1:7" x14ac:dyDescent="0.25">
      <c r="A121" s="192"/>
      <c r="B121" s="192"/>
      <c r="C121" s="192"/>
      <c r="D121" s="192"/>
      <c r="E121" s="199"/>
      <c r="F121" s="192"/>
      <c r="G121" s="192"/>
    </row>
    <row r="122" spans="1:7" x14ac:dyDescent="0.25">
      <c r="A122" s="192"/>
      <c r="B122" s="192"/>
      <c r="C122" s="192"/>
      <c r="D122" s="192"/>
      <c r="E122" s="199"/>
      <c r="F122" s="192"/>
      <c r="G122" s="192"/>
    </row>
    <row r="123" spans="1:7" x14ac:dyDescent="0.25">
      <c r="A123" s="192"/>
      <c r="B123" s="192"/>
      <c r="C123" s="192"/>
      <c r="D123" s="192"/>
      <c r="E123" s="199"/>
      <c r="F123" s="192"/>
      <c r="G123" s="192"/>
    </row>
    <row r="124" spans="1:7" x14ac:dyDescent="0.25">
      <c r="A124" s="192"/>
      <c r="B124" s="192"/>
      <c r="C124" s="192"/>
      <c r="D124" s="192"/>
      <c r="E124" s="199"/>
      <c r="F124" s="192"/>
      <c r="G124" s="192"/>
    </row>
    <row r="125" spans="1:7" x14ac:dyDescent="0.25">
      <c r="A125" s="192"/>
      <c r="B125" s="192"/>
      <c r="C125" s="192"/>
      <c r="D125" s="192"/>
      <c r="E125" s="199"/>
      <c r="F125" s="192"/>
      <c r="G125" s="192"/>
    </row>
  </sheetData>
  <mergeCells count="10">
    <mergeCell ref="C41:D41"/>
    <mergeCell ref="C28:D28"/>
    <mergeCell ref="C31:D31"/>
    <mergeCell ref="C16:D16"/>
    <mergeCell ref="A1:G1"/>
    <mergeCell ref="A3:B3"/>
    <mergeCell ref="A4:B4"/>
    <mergeCell ref="E4:G4"/>
    <mergeCell ref="C9:D9"/>
    <mergeCell ref="C12:D12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2019-12-18T09:59:44Z</dcterms:created>
  <dcterms:modified xsi:type="dcterms:W3CDTF">2019-12-18T10:04:07Z</dcterms:modified>
</cp:coreProperties>
</file>